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4415" activeTab="0"/>
  </bookViews>
  <sheets>
    <sheet name="1.1.2011" sheetId="1" r:id="rId1"/>
    <sheet name="1.1.2009" sheetId="2" r:id="rId2"/>
    <sheet name="1.10.2006" sheetId="3" r:id="rId3"/>
    <sheet name="1.10.2005" sheetId="4" r:id="rId4"/>
    <sheet name="1.10.2004" sheetId="5" r:id="rId5"/>
    <sheet name="Prehľad" sheetId="6" r:id="rId6"/>
  </sheets>
  <definedNames>
    <definedName name="_xlnm.Print_Area" localSheetId="5">'Prehľad'!$A$1:$K$88</definedName>
  </definedNames>
  <calcPr fullCalcOnLoad="1"/>
</workbook>
</file>

<file path=xl/sharedStrings.xml><?xml version="1.0" encoding="utf-8"?>
<sst xmlns="http://schemas.openxmlformats.org/spreadsheetml/2006/main" count="146" uniqueCount="82">
  <si>
    <t>Minimálne mzdové nároky určené pre stupeň náročnosti práce príslušného pracovného miesta</t>
  </si>
  <si>
    <t>Stupeň</t>
  </si>
  <si>
    <t>Koeficient minimálnej mzdy</t>
  </si>
  <si>
    <t>40 h/týž.</t>
  </si>
  <si>
    <t>38,75 h/týž.</t>
  </si>
  <si>
    <t>37,5 h/týž.</t>
  </si>
  <si>
    <t xml:space="preserve">Platnosť: </t>
  </si>
  <si>
    <t>minimálna mzda</t>
  </si>
  <si>
    <t>mzda v Sk je len orientačná !</t>
  </si>
  <si>
    <t>/mesiac</t>
  </si>
  <si>
    <t>/hodina</t>
  </si>
  <si>
    <t>Koeficient min. mzdy</t>
  </si>
  <si>
    <t>Tabuľka minimálnej mzdy v SR od roku 1993</t>
  </si>
  <si>
    <t>Rok</t>
  </si>
  <si>
    <r>
      <t xml:space="preserve">Min. </t>
    </r>
    <r>
      <rPr>
        <b/>
        <sz val="11"/>
        <color indexed="8"/>
        <rFont val="Arial CE"/>
        <family val="0"/>
      </rPr>
      <t>mzda</t>
    </r>
    <r>
      <rPr>
        <b/>
        <sz val="11"/>
        <color indexed="23"/>
        <rFont val="Arial CE"/>
        <family val="0"/>
      </rPr>
      <t xml:space="preserve"> v SKK</t>
    </r>
  </si>
  <si>
    <r>
      <t xml:space="preserve">Min. </t>
    </r>
    <r>
      <rPr>
        <b/>
        <sz val="11"/>
        <color indexed="8"/>
        <rFont val="Arial CE"/>
        <family val="0"/>
      </rPr>
      <t>mzda</t>
    </r>
    <r>
      <rPr>
        <b/>
        <sz val="11"/>
        <color indexed="23"/>
        <rFont val="Arial CE"/>
        <family val="0"/>
      </rPr>
      <t xml:space="preserve"> v EUR</t>
    </r>
  </si>
  <si>
    <t>---</t>
  </si>
  <si>
    <t>Zdroj: Štatistický úrad SR</t>
  </si>
  <si>
    <t>Graf minimálnej mzdy v SR od roku 1993</t>
  </si>
  <si>
    <t>Tabuľka sadzieb minimálnej mzdy podľa Zákona číslo 90/1996 Z.z. o minimálnej mzde:</t>
  </si>
  <si>
    <t>Tabuľka sadzieb minimálnej mzdy podľa Zákona číslo 663/2007 Z.z. o minimálnej mzde:</t>
  </si>
  <si>
    <r>
      <t xml:space="preserve">Sk za každú </t>
    </r>
    <r>
      <rPr>
        <u val="single"/>
        <sz val="10"/>
        <rFont val="Arial CE"/>
        <family val="0"/>
      </rPr>
      <t>hodinu</t>
    </r>
    <r>
      <rPr>
        <sz val="10"/>
        <rFont val="Arial CE"/>
        <family val="0"/>
      </rPr>
      <t xml:space="preserve"> odpracovanú zamestnancom</t>
    </r>
  </si>
  <si>
    <r>
      <t>Účinnosť od Suma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>Poznámka</t>
    </r>
  </si>
  <si>
    <r>
      <t>.</t>
    </r>
    <r>
      <rPr>
        <b/>
        <sz val="10"/>
        <rFont val="Courier New"/>
        <family val="3"/>
      </rPr>
      <t>01.01.2009 1.698</t>
    </r>
    <r>
      <rPr>
        <sz val="10"/>
        <color indexed="9"/>
        <rFont val="Courier New"/>
        <family val="3"/>
      </rPr>
      <t xml:space="preserve"> </t>
    </r>
    <r>
      <rPr>
        <sz val="10"/>
        <rFont val="Courier New"/>
        <family val="3"/>
      </rPr>
      <t>€</t>
    </r>
    <r>
      <rPr>
        <sz val="10"/>
        <color indexed="9"/>
        <rFont val="Courier New"/>
        <family val="3"/>
      </rPr>
      <t xml:space="preserve"> </t>
    </r>
    <r>
      <rPr>
        <sz val="10"/>
        <rFont val="Courier New"/>
        <family val="3"/>
      </rPr>
      <t xml:space="preserve">14)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</si>
  <si>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b/>
        <sz val="10"/>
        <rFont val="Courier New"/>
        <family val="3"/>
      </rPr>
      <t>01.10.2007 46,60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13)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</si>
  <si>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01.10.2006 43,70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12)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</si>
  <si>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01.10.2005 39,70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11)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</si>
  <si>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01.10.2004 37,40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10)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</si>
  <si>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01.10.2003 35,00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9)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</si>
  <si>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01.10.2002 32,00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8)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</si>
  <si>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30.04.2002 28,30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7)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</si>
  <si>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19.10.2001 26,60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6)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</si>
  <si>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01.10.2000 23,80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5)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</si>
  <si>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01.01.2000 21,60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4)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</si>
  <si>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01.04.1999 19,40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3)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</si>
  <si>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01.01.1998 16,20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2)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</si>
  <si>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01.04.1996 14,60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1) - </t>
    </r>
    <r>
      <rPr>
        <b/>
        <sz val="10"/>
        <color indexed="8"/>
        <rFont val="Courier New"/>
        <family val="3"/>
      </rPr>
      <t>hodinová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</si>
  <si>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 xml:space="preserve">Sk za </t>
    </r>
    <r>
      <rPr>
        <u val="single"/>
        <sz val="10"/>
        <rFont val="Arial CE"/>
        <family val="0"/>
      </rPr>
      <t>mesiac</t>
    </r>
    <r>
      <rPr>
        <sz val="10"/>
        <rFont val="Arial CE"/>
        <family val="0"/>
      </rPr>
      <t xml:space="preserve"> pre zamestnancov odmeňovaných mesačnou mzdou</t>
    </r>
  </si>
  <si>
    <r>
      <t>Účinnosť od Suma</t>
    </r>
    <r>
      <rPr>
        <sz val="10"/>
        <color indexed="9"/>
        <rFont val="Courier New"/>
        <family val="3"/>
      </rPr>
      <t xml:space="preserve"> . . </t>
    </r>
    <r>
      <rPr>
        <sz val="10"/>
        <rFont val="Courier New"/>
        <family val="3"/>
      </rPr>
      <t>Poznámka</t>
    </r>
  </si>
  <si>
    <r>
      <t>.</t>
    </r>
    <r>
      <rPr>
        <b/>
        <sz val="10"/>
        <rFont val="Courier New"/>
        <family val="3"/>
      </rPr>
      <t>01.01.2009 295.5 €</t>
    </r>
    <r>
      <rPr>
        <sz val="10"/>
        <color indexed="9"/>
        <rFont val="Courier New"/>
        <family val="3"/>
      </rPr>
      <t xml:space="preserve">. </t>
    </r>
    <r>
      <rPr>
        <sz val="10"/>
        <rFont val="Courier New"/>
        <family val="3"/>
      </rPr>
      <t xml:space="preserve">14)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</si>
  <si>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b/>
        <sz val="10"/>
        <rFont val="Courier New"/>
        <family val="3"/>
      </rPr>
      <t>01.10.2007 8100,-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13)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</si>
  <si>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01.10.2006 7600,-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12)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</si>
  <si>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01.10.2005 6900,-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11)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</si>
  <si>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01.10.2004 6500,-</t>
    </r>
    <r>
      <rPr>
        <sz val="10"/>
        <color indexed="9"/>
        <rFont val="Courier New"/>
        <family val="3"/>
      </rPr>
      <t xml:space="preserve"> . </t>
    </r>
    <r>
      <rPr>
        <sz val="10"/>
        <rFont val="Courier New"/>
        <family val="3"/>
      </rPr>
      <t xml:space="preserve">10)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</si>
  <si>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01.10.2003 6080,-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9)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</si>
  <si>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01.10.2002 5570,-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8)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</si>
  <si>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19.10.2001 4920,-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6)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</si>
  <si>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01.10.2000 4400,-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5)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</si>
  <si>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01.01.2000 4000,-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4)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</si>
  <si>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01.04.1999 3600,-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3)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</si>
  <si>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01.01.1998 3000,-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2)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</si>
  <si>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r>
      <t>.</t>
    </r>
    <r>
      <rPr>
        <sz val="10"/>
        <rFont val="Courier New"/>
        <family val="3"/>
      </rPr>
      <t>01.04.1996 2700,-</t>
    </r>
    <r>
      <rPr>
        <sz val="10"/>
        <color indexed="9"/>
        <rFont val="Courier New"/>
        <family val="3"/>
      </rPr>
      <t xml:space="preserve"> . .</t>
    </r>
    <r>
      <rPr>
        <sz val="10"/>
        <rFont val="Courier New"/>
        <family val="3"/>
      </rPr>
      <t xml:space="preserve">1) - mesačná </t>
    </r>
    <r>
      <rPr>
        <b/>
        <sz val="10"/>
        <color indexed="8"/>
        <rFont val="Courier New"/>
        <family val="3"/>
      </rPr>
      <t>minimálna</t>
    </r>
    <r>
      <rPr>
        <sz val="10"/>
        <rFont val="Courier New"/>
        <family val="3"/>
      </rPr>
      <t xml:space="preserve"> </t>
    </r>
    <r>
      <rPr>
        <b/>
        <sz val="10"/>
        <color indexed="8"/>
        <rFont val="Courier New"/>
        <family val="3"/>
      </rPr>
      <t>mzda</t>
    </r>
  </si>
  <si>
    <t>=============== Poznámky ===============</t>
  </si>
  <si>
    <t xml:space="preserve"> .2) Zákon 366/1997; platnosť od 24.12.1997; účinnosť od 1.1.1998</t>
  </si>
  <si>
    <t xml:space="preserve"> .4) Zákon 346/1999; platnosť od 15.12.1999; účinnosť od 1.1.2000</t>
  </si>
  <si>
    <t xml:space="preserve"> .6) Nariadenie vlády 411/2001; platnosť a účinnosť od 19.10.2001. Prvý krát sa suma použila pri výpočte mzdy za október 2001.</t>
  </si>
  <si>
    <t xml:space="preserve"> .7) Nariadenie vlády 226/2002; platnosť a účinnosť od 30.4.2002.Prepočet sumy v §2 ods. 1 písmeno a) po nadobudnutí účinnosti zákona číslo 311/2001 Z.z. Zákonníka práce. Prvý krát sa suma použila pri výpočte mzdy za apríl 2002.</t>
  </si>
  <si>
    <t>10) Nariadenie vlády 525/2004; platnosť a účinnosť od 1.10.2004</t>
  </si>
  <si>
    <t>11) Nariadenie vlády 428/2005; platnosť od 30.9.2005; účinnosť od 1.10.2005</t>
  </si>
  <si>
    <t>12) Nariadenie vlády 540/2006; platnosť od 30.9.2006; účinnosť od 1.10.2006</t>
  </si>
  <si>
    <t>13) Nariadenie vlády 450/2007; platnosť od 29.9.2007; účinnosť od 1.10.2007 do 31.1.2008</t>
  </si>
  <si>
    <t>1. 10. 2005 - 30. 9. 2006</t>
  </si>
  <si>
    <t>priemerný počet dní v mesiaci</t>
  </si>
  <si>
    <t>1. 10. 2006 - 30. 9. 2007</t>
  </si>
  <si>
    <t>.8) Nariadenie vlády 514/2002; platnosť od 4.9.2002; účinnosť od 1.10.2002</t>
  </si>
  <si>
    <t>.9) Nariadenie vlády 400/2003; platnosť a účinnosť od 1.10.2003</t>
  </si>
  <si>
    <t xml:space="preserve"> .5) Nariadenie vlády 298/2000; platnosť od 30.9.2000; účinnosť od 1.10.2000</t>
  </si>
  <si>
    <t xml:space="preserve"> .3) Zákon 56/1999; platnosť od 31.3.1999; účinnosť od 1.4.1999</t>
  </si>
  <si>
    <t>. 1) Zákon 90/1996; platnosť od 31.3.1996; účinnosť od 1.4.1996</t>
  </si>
  <si>
    <t xml:space="preserve">14) Zákon číslo 663/2007 Z.z. účinnosť od 1.2.2008 </t>
  </si>
  <si>
    <t>15) Nariadenie vlády Slovenskej republiky č.422/2008 Z.z. účinnosť od 1.1.2009</t>
  </si>
  <si>
    <t>od 1.10.2004 do 30.9.2005</t>
  </si>
  <si>
    <t>1. 1. 2010 - 31. 12. 2010</t>
  </si>
  <si>
    <t>ASPO</t>
  </si>
  <si>
    <t>www.aspo.eu.sk</t>
  </si>
  <si>
    <t>stupeň</t>
  </si>
  <si>
    <t>koeficient min. mzdy</t>
  </si>
  <si>
    <r>
      <rPr>
        <sz val="10"/>
        <color indexed="19"/>
        <rFont val="Zurich Ex BT"/>
        <family val="2"/>
      </rPr>
      <t xml:space="preserve">© </t>
    </r>
    <r>
      <rPr>
        <sz val="10"/>
        <color indexed="19"/>
        <rFont val="Arial"/>
        <family val="2"/>
      </rPr>
      <t>2009</t>
    </r>
  </si>
  <si>
    <r>
      <t xml:space="preserve">mesačná mzda </t>
    </r>
    <r>
      <rPr>
        <sz val="12"/>
        <rFont val="Arial"/>
        <family val="2"/>
      </rPr>
      <t>(pri dohodnutej mesačnej mzde)</t>
    </r>
  </si>
  <si>
    <t>Pri dohodnutej hodinovej mzde</t>
  </si>
  <si>
    <t>1. 1. 2012 - 31. 12. 2012</t>
  </si>
  <si>
    <r>
      <rPr>
        <sz val="10"/>
        <color indexed="19"/>
        <rFont val="Zurich Ex BT"/>
        <family val="2"/>
      </rPr>
      <t xml:space="preserve">© </t>
    </r>
    <r>
      <rPr>
        <sz val="10"/>
        <color indexed="19"/>
        <rFont val="Arial"/>
        <family val="2"/>
      </rPr>
      <t>2011</t>
    </r>
  </si>
</sst>
</file>

<file path=xl/styles.xml><?xml version="1.0" encoding="utf-8"?>
<styleSheet xmlns="http://schemas.openxmlformats.org/spreadsheetml/2006/main">
  <numFmts count="2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0\ _S_k_-;\-* #,##0.000\ _S_k_-;_-* &quot;-&quot;??\ _S_k_-;_-@_-"/>
    <numFmt numFmtId="165" formatCode="_-* #,##0.0\ _S_k_-;\-* #,##0.0\ _S_k_-;_-* &quot;-&quot;??\ _S_k_-;_-@_-"/>
    <numFmt numFmtId="166" formatCode="0.0"/>
    <numFmt numFmtId="167" formatCode="#,##0.00\ &quot;Sk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0.000"/>
    <numFmt numFmtId="173" formatCode="#,##0.000\ [$€-1]"/>
    <numFmt numFmtId="174" formatCode="#,##0.00\ [$€-81D]"/>
    <numFmt numFmtId="175" formatCode="#,##0.0000\ [$€-1]"/>
    <numFmt numFmtId="176" formatCode="[$€-2]\ #,##0.00"/>
    <numFmt numFmtId="177" formatCode="#,##0.00\ [$€-1]"/>
    <numFmt numFmtId="178" formatCode="_-* #,##0.0000\ [$€-1]_-;\-* #,##0.0000\ [$€-1]_-;_-* &quot;-&quot;????\ [$€-1]_-;_-@_-"/>
    <numFmt numFmtId="179" formatCode="_-* #,##0.00\ [$€-1]_-;\-* #,##0.00\ [$€-1]_-;_-* &quot;-&quot;??\ [$€-1]_-;_-@_-"/>
    <numFmt numFmtId="180" formatCode="_-* #,##0.000\ [$€-1]_-;\-* #,##0.000\ [$€-1]_-;_-* &quot;-&quot;???\ [$€-1]_-;_-@_-"/>
    <numFmt numFmtId="181" formatCode="_-* #,##0.00000\ [$€-1]_-;\-* #,##0.00000\ [$€-1]_-;_-* &quot;-&quot;?????\ [$€-1]_-;_-@_-"/>
  </numFmts>
  <fonts count="88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 CE"/>
      <family val="0"/>
    </font>
    <font>
      <b/>
      <sz val="11"/>
      <color indexed="8"/>
      <name val="Arial CE"/>
      <family val="0"/>
    </font>
    <font>
      <b/>
      <sz val="11"/>
      <color indexed="23"/>
      <name val="Arial CE"/>
      <family val="0"/>
    </font>
    <font>
      <sz val="7.5"/>
      <name val="Arial CE"/>
      <family val="0"/>
    </font>
    <font>
      <u val="single"/>
      <sz val="10"/>
      <name val="Arial CE"/>
      <family val="0"/>
    </font>
    <font>
      <sz val="10"/>
      <name val="Courier New"/>
      <family val="3"/>
    </font>
    <font>
      <sz val="10"/>
      <color indexed="9"/>
      <name val="Courier New"/>
      <family val="3"/>
    </font>
    <font>
      <b/>
      <sz val="10"/>
      <name val="Courier New"/>
      <family val="3"/>
    </font>
    <font>
      <b/>
      <sz val="10"/>
      <color indexed="8"/>
      <name val="Courier New"/>
      <family val="3"/>
    </font>
    <font>
      <sz val="10"/>
      <name val="Verdana"/>
      <family val="2"/>
    </font>
    <font>
      <sz val="10"/>
      <name val="Arial"/>
      <family val="2"/>
    </font>
    <font>
      <b/>
      <sz val="11"/>
      <name val="Arial CE"/>
      <family val="2"/>
    </font>
    <font>
      <b/>
      <sz val="14"/>
      <name val="Arial"/>
      <family val="2"/>
    </font>
    <font>
      <sz val="10"/>
      <color indexed="19"/>
      <name val="Zurich Ex BT"/>
      <family val="2"/>
    </font>
    <font>
      <sz val="10"/>
      <color indexed="19"/>
      <name val="Arial"/>
      <family val="2"/>
    </font>
    <font>
      <sz val="10"/>
      <color indexed="19"/>
      <name val="Arial CE"/>
      <family val="0"/>
    </font>
    <font>
      <sz val="10"/>
      <color indexed="8"/>
      <name val="Calibri"/>
      <family val="2"/>
    </font>
    <font>
      <sz val="10"/>
      <color indexed="26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 CE"/>
      <family val="0"/>
    </font>
    <font>
      <sz val="10"/>
      <color indexed="20"/>
      <name val="Calibri"/>
      <family val="2"/>
    </font>
    <font>
      <b/>
      <sz val="10"/>
      <color indexed="2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52"/>
      <name val="Calibri"/>
      <family val="2"/>
    </font>
    <font>
      <u val="single"/>
      <sz val="10"/>
      <color indexed="20"/>
      <name val="Arial CE"/>
      <family val="0"/>
    </font>
    <font>
      <sz val="10"/>
      <color indexed="17"/>
      <name val="Calibri"/>
      <family val="2"/>
    </font>
    <font>
      <sz val="10"/>
      <color indexed="10"/>
      <name val="Calibri"/>
      <family val="2"/>
    </font>
    <font>
      <sz val="10"/>
      <color indexed="62"/>
      <name val="Calibri"/>
      <family val="2"/>
    </font>
    <font>
      <b/>
      <sz val="10"/>
      <color indexed="52"/>
      <name val="Calibri"/>
      <family val="2"/>
    </font>
    <font>
      <b/>
      <sz val="10"/>
      <color indexed="63"/>
      <name val="Calibri"/>
      <family val="2"/>
    </font>
    <font>
      <i/>
      <sz val="10"/>
      <color indexed="23"/>
      <name val="Calibri"/>
      <family val="2"/>
    </font>
    <font>
      <sz val="11"/>
      <color indexed="23"/>
      <name val="Arial CE"/>
      <family val="0"/>
    </font>
    <font>
      <b/>
      <sz val="10"/>
      <color indexed="8"/>
      <name val="Arial"/>
      <family val="2"/>
    </font>
    <font>
      <b/>
      <sz val="12"/>
      <color indexed="57"/>
      <name val="Arial"/>
      <family val="2"/>
    </font>
    <font>
      <b/>
      <sz val="8"/>
      <color indexed="26"/>
      <name val="Arial"/>
      <family val="2"/>
    </font>
    <font>
      <sz val="12"/>
      <color indexed="57"/>
      <name val="Arial CE"/>
      <family val="0"/>
    </font>
    <font>
      <b/>
      <sz val="12"/>
      <name val="Cambria"/>
      <family val="1"/>
    </font>
    <font>
      <b/>
      <sz val="12"/>
      <color indexed="19"/>
      <name val="Arial"/>
      <family val="2"/>
    </font>
    <font>
      <b/>
      <sz val="12"/>
      <color indexed="10"/>
      <name val="Arial"/>
      <family val="2"/>
    </font>
    <font>
      <b/>
      <sz val="10"/>
      <color indexed="19"/>
      <name val="Arial Narrow"/>
      <family val="2"/>
    </font>
    <font>
      <sz val="11"/>
      <color indexed="8"/>
      <name val="Calibri"/>
      <family val="0"/>
    </font>
    <font>
      <sz val="10"/>
      <color indexed="16"/>
      <name val="Arial"/>
      <family val="0"/>
    </font>
    <font>
      <b/>
      <sz val="10"/>
      <color indexed="16"/>
      <name val="Arial"/>
      <family val="0"/>
    </font>
    <font>
      <b/>
      <sz val="10"/>
      <color indexed="16"/>
      <name val="Calibri"/>
      <family val="0"/>
    </font>
    <font>
      <sz val="10"/>
      <color indexed="16"/>
      <name val="Calibri"/>
      <family val="0"/>
    </font>
    <font>
      <sz val="10"/>
      <color indexed="8"/>
      <name val="Arial"/>
      <family val="0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 CE"/>
      <family val="0"/>
    </font>
    <font>
      <sz val="10"/>
      <color rgb="FF9C0006"/>
      <name val="Calibri"/>
      <family val="2"/>
    </font>
    <font>
      <b/>
      <sz val="10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FA7D00"/>
      <name val="Calibri"/>
      <family val="2"/>
    </font>
    <font>
      <u val="single"/>
      <sz val="10"/>
      <color theme="11"/>
      <name val="Arial CE"/>
      <family val="0"/>
    </font>
    <font>
      <sz val="10"/>
      <color rgb="FF006100"/>
      <name val="Calibri"/>
      <family val="2"/>
    </font>
    <font>
      <sz val="10"/>
      <color rgb="FFFF0000"/>
      <name val="Calibri"/>
      <family val="2"/>
    </font>
    <font>
      <sz val="10"/>
      <color rgb="FF3F3F76"/>
      <name val="Calibri"/>
      <family val="2"/>
    </font>
    <font>
      <b/>
      <sz val="10"/>
      <color rgb="FFFA7D00"/>
      <name val="Calibri"/>
      <family val="2"/>
    </font>
    <font>
      <b/>
      <sz val="10"/>
      <color rgb="FF3F3F3F"/>
      <name val="Calibri"/>
      <family val="2"/>
    </font>
    <font>
      <i/>
      <sz val="10"/>
      <color rgb="FF7F7F7F"/>
      <name val="Calibri"/>
      <family val="2"/>
    </font>
    <font>
      <b/>
      <sz val="11"/>
      <color rgb="FF606060"/>
      <name val="Arial CE"/>
      <family val="0"/>
    </font>
    <font>
      <sz val="11"/>
      <color rgb="FF606060"/>
      <name val="Arial CE"/>
      <family val="0"/>
    </font>
    <font>
      <sz val="10"/>
      <color rgb="FFFFFFFF"/>
      <name val="Courier New"/>
      <family val="3"/>
    </font>
    <font>
      <b/>
      <sz val="10"/>
      <color rgb="FF000000"/>
      <name val="Arial"/>
      <family val="2"/>
    </font>
    <font>
      <b/>
      <sz val="12"/>
      <color theme="2" tint="-0.4999699890613556"/>
      <name val="Arial"/>
      <family val="2"/>
    </font>
    <font>
      <b/>
      <sz val="8"/>
      <color theme="2"/>
      <name val="Arial"/>
      <family val="2"/>
    </font>
    <font>
      <sz val="12"/>
      <color theme="2" tint="-0.4999699890613556"/>
      <name val="Arial CE"/>
      <family val="0"/>
    </font>
    <font>
      <sz val="10"/>
      <color theme="0" tint="-0.7499799728393555"/>
      <name val="Arial CE"/>
      <family val="0"/>
    </font>
    <font>
      <sz val="10"/>
      <color theme="2" tint="-0.7499799728393555"/>
      <name val="Arial CE"/>
      <family val="0"/>
    </font>
    <font>
      <b/>
      <sz val="8"/>
      <color theme="0"/>
      <name val="Arial"/>
      <family val="2"/>
    </font>
    <font>
      <b/>
      <sz val="10"/>
      <color theme="0" tint="-0.7499799728393555"/>
      <name val="Arial Narrow"/>
      <family val="2"/>
    </font>
    <font>
      <b/>
      <sz val="12"/>
      <color theme="0" tint="-0.7499799728393555"/>
      <name val="Arial"/>
      <family val="2"/>
    </font>
    <font>
      <b/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DFFDB"/>
        <bgColor indexed="64"/>
      </patternFill>
    </fill>
    <fill>
      <patternFill patternType="solid">
        <fgColor theme="0" tint="-0.09994000196456909"/>
        <bgColor indexed="64"/>
      </patternFill>
    </fill>
  </fills>
  <borders count="10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slantDashDot"/>
      <right>
        <color indexed="63"/>
      </right>
      <top>
        <color indexed="63"/>
      </top>
      <bottom style="slantDashDot"/>
    </border>
    <border>
      <left>
        <color indexed="63"/>
      </left>
      <right style="slantDashDot"/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2" tint="-0.4999699890613556"/>
      </right>
      <top>
        <color indexed="63"/>
      </top>
      <bottom style="medium">
        <color theme="2" tint="-0.4999699890613556"/>
      </bottom>
    </border>
    <border>
      <left style="medium">
        <color theme="2" tint="-0.4999699890613556"/>
      </left>
      <right style="slantDashDot"/>
      <top>
        <color indexed="63"/>
      </top>
      <bottom>
        <color indexed="63"/>
      </bottom>
    </border>
    <border>
      <left>
        <color indexed="63"/>
      </left>
      <right style="thin"/>
      <top style="medium">
        <color theme="2" tint="-0.4999699890613556"/>
      </top>
      <bottom style="medium"/>
    </border>
    <border>
      <left style="slantDashDot"/>
      <right style="medium">
        <color theme="2" tint="-0.4999699890613556"/>
      </right>
      <top>
        <color indexed="63"/>
      </top>
      <bottom>
        <color indexed="63"/>
      </bottom>
    </border>
    <border>
      <left>
        <color indexed="63"/>
      </left>
      <right style="thin">
        <color theme="2" tint="-0.4999699890613556"/>
      </right>
      <top>
        <color indexed="63"/>
      </top>
      <bottom style="medium">
        <color theme="2" tint="-0.4999699890613556"/>
      </bottom>
    </border>
    <border>
      <left>
        <color indexed="63"/>
      </left>
      <right>
        <color indexed="63"/>
      </right>
      <top style="medium">
        <color theme="2" tint="-0.4999699890613556"/>
      </top>
      <bottom>
        <color indexed="63"/>
      </bottom>
    </border>
    <border>
      <left>
        <color indexed="63"/>
      </left>
      <right style="thin"/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>
        <color indexed="63"/>
      </top>
      <bottom style="medium">
        <color theme="2" tint="-0.4999699890613556"/>
      </bottom>
    </border>
    <border>
      <left>
        <color indexed="63"/>
      </left>
      <right style="thin"/>
      <top>
        <color indexed="63"/>
      </top>
      <bottom style="medium">
        <color theme="2" tint="-0.4999699890613556"/>
      </bottom>
    </border>
    <border>
      <left style="thin"/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 style="medium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>
        <color indexed="63"/>
      </left>
      <right style="medium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n"/>
      <right>
        <color indexed="63"/>
      </right>
      <top style="medium">
        <color theme="2" tint="-0.4999699890613556"/>
      </top>
      <bottom style="medium"/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thick">
        <color rgb="FFFF9933"/>
      </left>
      <right style="medium">
        <color rgb="FFFF9933"/>
      </right>
      <top style="thick">
        <color rgb="FFFF9933"/>
      </top>
      <bottom style="medium">
        <color rgb="FFFF9933"/>
      </bottom>
    </border>
    <border>
      <left style="medium">
        <color rgb="FFFF9933"/>
      </left>
      <right style="medium">
        <color rgb="FFFF9933"/>
      </right>
      <top style="thick">
        <color rgb="FFFF9933"/>
      </top>
      <bottom style="medium">
        <color rgb="FFFF9933"/>
      </bottom>
    </border>
    <border>
      <left style="medium">
        <color rgb="FFFF9933"/>
      </left>
      <right style="thick">
        <color rgb="FFFF9933"/>
      </right>
      <top style="thick">
        <color rgb="FFFF9933"/>
      </top>
      <bottom style="medium">
        <color rgb="FFFF9933"/>
      </bottom>
    </border>
    <border>
      <left style="thick">
        <color rgb="FFFF9933"/>
      </left>
      <right style="medium">
        <color rgb="FFFF9933"/>
      </right>
      <top style="medium">
        <color rgb="FFFF9933"/>
      </top>
      <bottom style="medium">
        <color rgb="FFFF9933"/>
      </bottom>
    </border>
    <border>
      <left style="medium">
        <color rgb="FFFF9933"/>
      </left>
      <right style="medium">
        <color rgb="FFFF9933"/>
      </right>
      <top style="medium">
        <color rgb="FFFF9933"/>
      </top>
      <bottom style="medium">
        <color rgb="FFFF9933"/>
      </bottom>
    </border>
    <border>
      <left style="medium">
        <color rgb="FFFF9933"/>
      </left>
      <right style="thick">
        <color rgb="FFFF9933"/>
      </right>
      <top style="medium">
        <color rgb="FFFF9933"/>
      </top>
      <bottom style="medium">
        <color rgb="FFFF9933"/>
      </bottom>
    </border>
    <border>
      <left style="thick">
        <color rgb="FFFF9933"/>
      </left>
      <right style="medium">
        <color rgb="FFFF9933"/>
      </right>
      <top style="medium">
        <color rgb="FFFF9933"/>
      </top>
      <bottom style="thick">
        <color rgb="FFFF9933"/>
      </bottom>
    </border>
    <border>
      <left style="medium">
        <color rgb="FFFF9933"/>
      </left>
      <right style="medium">
        <color rgb="FFFF9933"/>
      </right>
      <top style="medium">
        <color rgb="FFFF9933"/>
      </top>
      <bottom style="thick">
        <color rgb="FFFF9933"/>
      </bottom>
    </border>
    <border>
      <left style="medium">
        <color rgb="FFFF9933"/>
      </left>
      <right style="thick">
        <color rgb="FFFF9933"/>
      </right>
      <top style="medium">
        <color rgb="FFFF9933"/>
      </top>
      <bottom style="thick">
        <color rgb="FFFF993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 style="medium">
        <color theme="0" tint="-0.4999699890613556"/>
      </right>
      <top style="thin">
        <color theme="2" tint="-0.4999699890613556"/>
      </top>
      <bottom style="medium">
        <color theme="2" tint="-0.4999699890613556"/>
      </bottom>
    </border>
    <border>
      <left>
        <color indexed="63"/>
      </left>
      <right>
        <color indexed="63"/>
      </right>
      <top style="medium">
        <color theme="2" tint="-0.4999699890613556"/>
      </top>
      <bottom style="medium">
        <color theme="0" tint="-0.4999699890613556"/>
      </bottom>
    </border>
    <border>
      <left>
        <color indexed="63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 style="thin">
        <color theme="2" tint="-0.4999699890613556"/>
      </left>
      <right style="thin">
        <color theme="2" tint="-0.4999699890613556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/>
      <top>
        <color indexed="63"/>
      </top>
      <bottom style="thin">
        <color theme="2" tint="-0.4999699890613556"/>
      </bottom>
    </border>
    <border>
      <left style="thin"/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medium">
        <color theme="0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2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thin">
        <color theme="2" tint="-0.4999699890613556"/>
      </bottom>
    </border>
    <border>
      <left>
        <color indexed="63"/>
      </left>
      <right style="thin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>
        <color indexed="63"/>
      </left>
      <right style="medium">
        <color theme="2" tint="-0.4999699890613556"/>
      </right>
      <top style="thin">
        <color theme="2" tint="-0.4999699890613556"/>
      </top>
      <bottom style="medium">
        <color theme="2" tint="-0.4999699890613556"/>
      </bottom>
    </border>
    <border>
      <left style="slantDashDot"/>
      <right style="medium">
        <color theme="0" tint="-0.4999699890613556"/>
      </right>
      <top>
        <color indexed="63"/>
      </top>
      <bottom>
        <color indexed="63"/>
      </bottom>
    </border>
    <border>
      <left style="thin">
        <color theme="2" tint="-0.4999699890613556"/>
      </left>
      <right>
        <color indexed="63"/>
      </right>
      <top style="medium">
        <color theme="0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thin">
        <color theme="2" tint="-0.4999699890613556"/>
      </bottom>
    </border>
    <border>
      <left style="thin">
        <color theme="2" tint="-0.4999699890613556"/>
      </left>
      <right>
        <color indexed="63"/>
      </right>
      <top style="thin">
        <color theme="2" tint="-0.4999699890613556"/>
      </top>
      <bottom style="medium">
        <color theme="2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thin">
        <color theme="2" tint="-0.4999699890613556"/>
      </bottom>
    </border>
    <border>
      <left>
        <color indexed="63"/>
      </left>
      <right>
        <color indexed="63"/>
      </right>
      <top style="thin">
        <color theme="2" tint="-0.4999699890613556"/>
      </top>
      <bottom style="medium">
        <color theme="2" tint="-0.4999699890613556"/>
      </bottom>
    </border>
    <border>
      <left style="medium">
        <color theme="2" tint="-0.4999699890613556"/>
      </left>
      <right style="thin">
        <color theme="2" tint="-0.4999699890613556"/>
      </right>
      <top>
        <color indexed="63"/>
      </top>
      <bottom>
        <color indexed="63"/>
      </bottom>
    </border>
    <border>
      <left style="medium">
        <color theme="2" tint="-0.4999699890613556"/>
      </left>
      <right style="thin">
        <color theme="2" tint="-0.4999699890613556"/>
      </right>
      <top style="medium">
        <color theme="2" tint="-0.4999699890613556"/>
      </top>
      <bottom>
        <color indexed="63"/>
      </bottom>
    </border>
    <border>
      <left style="thin">
        <color theme="2" tint="-0.4999699890613556"/>
      </left>
      <right style="thin">
        <color theme="2" tint="-0.4999699890613556"/>
      </right>
      <top style="medium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 style="medium">
        <color theme="2" tint="-0.4999699890613556"/>
      </top>
      <bottom>
        <color indexed="63"/>
      </bottom>
    </border>
    <border>
      <left style="thin">
        <color theme="2" tint="-0.4999699890613556"/>
      </left>
      <right>
        <color indexed="63"/>
      </right>
      <top>
        <color indexed="63"/>
      </top>
      <bottom style="medium">
        <color theme="2" tint="-0.4999699890613556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1" xfId="0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NumberFormat="1" applyFill="1" applyBorder="1" applyAlignment="1">
      <alignment/>
    </xf>
    <xf numFmtId="166" fontId="0" fillId="33" borderId="0" xfId="0" applyNumberForma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15" xfId="0" applyFill="1" applyBorder="1" applyAlignment="1">
      <alignment/>
    </xf>
    <xf numFmtId="0" fontId="0" fillId="0" borderId="11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4" fillId="4" borderId="0" xfId="0" applyFont="1" applyFill="1" applyBorder="1" applyAlignment="1" applyProtection="1">
      <alignment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74" fontId="0" fillId="0" borderId="0" xfId="0" applyNumberFormat="1" applyAlignment="1" applyProtection="1">
      <alignment/>
      <protection hidden="1"/>
    </xf>
    <xf numFmtId="0" fontId="4" fillId="33" borderId="16" xfId="0" applyFont="1" applyFill="1" applyBorder="1" applyAlignment="1">
      <alignment/>
    </xf>
    <xf numFmtId="174" fontId="4" fillId="4" borderId="17" xfId="0" applyNumberFormat="1" applyFont="1" applyFill="1" applyBorder="1" applyAlignment="1" applyProtection="1">
      <alignment/>
      <protection hidden="1"/>
    </xf>
    <xf numFmtId="0" fontId="4" fillId="4" borderId="16" xfId="0" applyFont="1" applyFill="1" applyBorder="1" applyAlignment="1" applyProtection="1">
      <alignment/>
      <protection hidden="1"/>
    </xf>
    <xf numFmtId="0" fontId="4" fillId="4" borderId="18" xfId="0" applyFont="1" applyFill="1" applyBorder="1" applyAlignment="1" applyProtection="1">
      <alignment/>
      <protection hidden="1"/>
    </xf>
    <xf numFmtId="0" fontId="5" fillId="33" borderId="16" xfId="0" applyFont="1" applyFill="1" applyBorder="1" applyAlignment="1" applyProtection="1">
      <alignment/>
      <protection hidden="1"/>
    </xf>
    <xf numFmtId="0" fontId="4" fillId="34" borderId="16" xfId="0" applyFont="1" applyFill="1" applyBorder="1" applyAlignment="1" applyProtection="1">
      <alignment/>
      <protection hidden="1"/>
    </xf>
    <xf numFmtId="0" fontId="0" fillId="33" borderId="19" xfId="0" applyFill="1" applyBorder="1" applyAlignment="1" applyProtection="1">
      <alignment/>
      <protection hidden="1"/>
    </xf>
    <xf numFmtId="0" fontId="4" fillId="34" borderId="20" xfId="0" applyFont="1" applyFill="1" applyBorder="1" applyAlignment="1" applyProtection="1">
      <alignment/>
      <protection hidden="1"/>
    </xf>
    <xf numFmtId="0" fontId="0" fillId="33" borderId="21" xfId="0" applyFill="1" applyBorder="1" applyAlignment="1" applyProtection="1">
      <alignment/>
      <protection hidden="1"/>
    </xf>
    <xf numFmtId="173" fontId="4" fillId="4" borderId="16" xfId="0" applyNumberFormat="1" applyFont="1" applyFill="1" applyBorder="1" applyAlignment="1" applyProtection="1">
      <alignment/>
      <protection hidden="1"/>
    </xf>
    <xf numFmtId="0" fontId="5" fillId="33" borderId="22" xfId="0" applyFont="1" applyFill="1" applyBorder="1" applyAlignment="1" applyProtection="1">
      <alignment/>
      <protection hidden="1"/>
    </xf>
    <xf numFmtId="0" fontId="5" fillId="33" borderId="23" xfId="0" applyFont="1" applyFill="1" applyBorder="1" applyAlignment="1" applyProtection="1">
      <alignment/>
      <protection hidden="1"/>
    </xf>
    <xf numFmtId="0" fontId="5" fillId="33" borderId="24" xfId="0" applyFont="1" applyFill="1" applyBorder="1" applyAlignment="1" applyProtection="1">
      <alignment/>
      <protection hidden="1"/>
    </xf>
    <xf numFmtId="0" fontId="5" fillId="33" borderId="25" xfId="0" applyFont="1" applyFill="1" applyBorder="1" applyAlignment="1" applyProtection="1">
      <alignment/>
      <protection hidden="1"/>
    </xf>
    <xf numFmtId="0" fontId="4" fillId="34" borderId="26" xfId="0" applyFont="1" applyFill="1" applyBorder="1" applyAlignment="1" applyProtection="1">
      <alignment horizontal="center"/>
      <protection hidden="1"/>
    </xf>
    <xf numFmtId="0" fontId="4" fillId="34" borderId="27" xfId="0" applyFont="1" applyFill="1" applyBorder="1" applyAlignment="1" applyProtection="1">
      <alignment horizontal="center"/>
      <protection hidden="1"/>
    </xf>
    <xf numFmtId="0" fontId="5" fillId="33" borderId="28" xfId="0" applyFont="1" applyFill="1" applyBorder="1" applyAlignment="1" applyProtection="1">
      <alignment/>
      <protection hidden="1"/>
    </xf>
    <xf numFmtId="165" fontId="4" fillId="33" borderId="29" xfId="34" applyNumberFormat="1" applyFont="1" applyFill="1" applyBorder="1" applyAlignment="1" applyProtection="1">
      <alignment horizontal="center"/>
      <protection hidden="1"/>
    </xf>
    <xf numFmtId="165" fontId="4" fillId="33" borderId="30" xfId="34" applyNumberFormat="1" applyFont="1" applyFill="1" applyBorder="1" applyAlignment="1" applyProtection="1">
      <alignment horizontal="center"/>
      <protection hidden="1"/>
    </xf>
    <xf numFmtId="166" fontId="4" fillId="34" borderId="31" xfId="0" applyNumberFormat="1" applyFont="1" applyFill="1" applyBorder="1" applyAlignment="1" applyProtection="1">
      <alignment horizontal="center"/>
      <protection hidden="1"/>
    </xf>
    <xf numFmtId="166" fontId="4" fillId="34" borderId="32" xfId="0" applyNumberFormat="1" applyFont="1" applyFill="1" applyBorder="1" applyAlignment="1" applyProtection="1">
      <alignment horizontal="center"/>
      <protection hidden="1"/>
    </xf>
    <xf numFmtId="178" fontId="4" fillId="7" borderId="31" xfId="0" applyNumberFormat="1" applyFont="1" applyFill="1" applyBorder="1" applyAlignment="1" applyProtection="1">
      <alignment vertical="center"/>
      <protection hidden="1"/>
    </xf>
    <xf numFmtId="178" fontId="4" fillId="7" borderId="32" xfId="0" applyNumberFormat="1" applyFont="1" applyFill="1" applyBorder="1" applyAlignment="1" applyProtection="1">
      <alignment vertical="center"/>
      <protection hidden="1"/>
    </xf>
    <xf numFmtId="178" fontId="4" fillId="7" borderId="33" xfId="0" applyNumberFormat="1" applyFont="1" applyFill="1" applyBorder="1" applyAlignment="1" applyProtection="1">
      <alignment vertical="center"/>
      <protection hidden="1"/>
    </xf>
    <xf numFmtId="0" fontId="4" fillId="34" borderId="34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4" fillId="34" borderId="32" xfId="0" applyFont="1" applyFill="1" applyBorder="1" applyAlignment="1" applyProtection="1">
      <alignment horizontal="center" vertical="center"/>
      <protection hidden="1"/>
    </xf>
    <xf numFmtId="0" fontId="4" fillId="34" borderId="36" xfId="0" applyFont="1" applyFill="1" applyBorder="1" applyAlignment="1" applyProtection="1">
      <alignment horizontal="center" vertical="center"/>
      <protection hidden="1"/>
    </xf>
    <xf numFmtId="0" fontId="4" fillId="34" borderId="22" xfId="0" applyFont="1" applyFill="1" applyBorder="1" applyAlignment="1" applyProtection="1">
      <alignment horizontal="center" vertical="center"/>
      <protection hidden="1"/>
    </xf>
    <xf numFmtId="0" fontId="4" fillId="34" borderId="37" xfId="0" applyFont="1" applyFill="1" applyBorder="1" applyAlignment="1" applyProtection="1">
      <alignment/>
      <protection hidden="1"/>
    </xf>
    <xf numFmtId="0" fontId="4" fillId="34" borderId="38" xfId="0" applyFont="1" applyFill="1" applyBorder="1" applyAlignment="1" applyProtection="1">
      <alignment horizontal="center" vertical="center"/>
      <protection hidden="1"/>
    </xf>
    <xf numFmtId="0" fontId="4" fillId="34" borderId="39" xfId="0" applyFont="1" applyFill="1" applyBorder="1" applyAlignment="1" applyProtection="1">
      <alignment/>
      <protection hidden="1"/>
    </xf>
    <xf numFmtId="179" fontId="0" fillId="0" borderId="0" xfId="0" applyNumberFormat="1" applyAlignment="1" applyProtection="1">
      <alignment/>
      <protection hidden="1"/>
    </xf>
    <xf numFmtId="0" fontId="5" fillId="33" borderId="37" xfId="0" applyFont="1" applyFill="1" applyBorder="1" applyAlignment="1" applyProtection="1">
      <alignment/>
      <protection hidden="1"/>
    </xf>
    <xf numFmtId="0" fontId="4" fillId="34" borderId="40" xfId="0" applyFont="1" applyFill="1" applyBorder="1" applyAlignment="1" applyProtection="1">
      <alignment horizontal="center"/>
      <protection hidden="1"/>
    </xf>
    <xf numFmtId="178" fontId="4" fillId="7" borderId="17" xfId="0" applyNumberFormat="1" applyFont="1" applyFill="1" applyBorder="1" applyAlignment="1" applyProtection="1">
      <alignment vertical="center"/>
      <protection hidden="1"/>
    </xf>
    <xf numFmtId="178" fontId="4" fillId="7" borderId="41" xfId="0" applyNumberFormat="1" applyFont="1" applyFill="1" applyBorder="1" applyAlignment="1" applyProtection="1">
      <alignment vertical="center"/>
      <protection hidden="1"/>
    </xf>
    <xf numFmtId="178" fontId="4" fillId="7" borderId="25" xfId="0" applyNumberFormat="1" applyFont="1" applyFill="1" applyBorder="1" applyAlignment="1" applyProtection="1">
      <alignment vertical="center"/>
      <protection hidden="1"/>
    </xf>
    <xf numFmtId="0" fontId="0" fillId="33" borderId="19" xfId="0" applyNumberFormat="1" applyFill="1" applyBorder="1" applyAlignment="1" applyProtection="1">
      <alignment/>
      <protection hidden="1"/>
    </xf>
    <xf numFmtId="0" fontId="6" fillId="0" borderId="0" xfId="0" applyFont="1" applyAlignment="1">
      <alignment/>
    </xf>
    <xf numFmtId="0" fontId="75" fillId="35" borderId="42" xfId="0" applyFont="1" applyFill="1" applyBorder="1" applyAlignment="1">
      <alignment horizontal="left" vertical="center" wrapText="1"/>
    </xf>
    <xf numFmtId="0" fontId="75" fillId="35" borderId="43" xfId="0" applyFont="1" applyFill="1" applyBorder="1" applyAlignment="1">
      <alignment horizontal="center" vertical="center" wrapText="1"/>
    </xf>
    <xf numFmtId="0" fontId="75" fillId="35" borderId="44" xfId="0" applyFont="1" applyFill="1" applyBorder="1" applyAlignment="1">
      <alignment horizontal="center" vertical="center" wrapText="1"/>
    </xf>
    <xf numFmtId="0" fontId="75" fillId="35" borderId="45" xfId="0" applyFont="1" applyFill="1" applyBorder="1" applyAlignment="1">
      <alignment horizontal="left" vertical="center" wrapText="1"/>
    </xf>
    <xf numFmtId="0" fontId="76" fillId="35" borderId="46" xfId="0" applyFont="1" applyFill="1" applyBorder="1" applyAlignment="1">
      <alignment horizontal="center" wrapText="1"/>
    </xf>
    <xf numFmtId="0" fontId="76" fillId="35" borderId="47" xfId="0" applyFont="1" applyFill="1" applyBorder="1" applyAlignment="1">
      <alignment horizontal="center" wrapText="1"/>
    </xf>
    <xf numFmtId="0" fontId="75" fillId="35" borderId="48" xfId="0" applyFont="1" applyFill="1" applyBorder="1" applyAlignment="1">
      <alignment horizontal="left" vertical="center" wrapText="1"/>
    </xf>
    <xf numFmtId="0" fontId="76" fillId="35" borderId="49" xfId="0" applyFont="1" applyFill="1" applyBorder="1" applyAlignment="1">
      <alignment horizontal="center" wrapText="1"/>
    </xf>
    <xf numFmtId="0" fontId="76" fillId="35" borderId="50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77" fillId="0" borderId="0" xfId="0" applyFont="1" applyAlignment="1">
      <alignment/>
    </xf>
    <xf numFmtId="0" fontId="77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8" fillId="0" borderId="0" xfId="0" applyFont="1" applyAlignment="1">
      <alignment/>
    </xf>
    <xf numFmtId="0" fontId="3" fillId="0" borderId="0" xfId="0" applyFont="1" applyAlignment="1">
      <alignment/>
    </xf>
    <xf numFmtId="0" fontId="1" fillId="0" borderId="51" xfId="0" applyFont="1" applyBorder="1" applyAlignment="1">
      <alignment/>
    </xf>
    <xf numFmtId="0" fontId="1" fillId="0" borderId="52" xfId="0" applyFont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2" fillId="0" borderId="51" xfId="0" applyFont="1" applyBorder="1" applyAlignment="1">
      <alignment horizontal="center"/>
    </xf>
    <xf numFmtId="0" fontId="2" fillId="0" borderId="54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56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7" xfId="0" applyFont="1" applyBorder="1" applyAlignment="1">
      <alignment/>
    </xf>
    <xf numFmtId="0" fontId="2" fillId="0" borderId="58" xfId="0" applyFont="1" applyBorder="1" applyAlignment="1">
      <alignment horizontal="center"/>
    </xf>
    <xf numFmtId="166" fontId="6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165" fontId="2" fillId="0" borderId="61" xfId="34" applyNumberFormat="1" applyFont="1" applyBorder="1" applyAlignment="1">
      <alignment horizontal="center"/>
    </xf>
    <xf numFmtId="0" fontId="0" fillId="0" borderId="61" xfId="0" applyBorder="1" applyAlignment="1">
      <alignment/>
    </xf>
    <xf numFmtId="0" fontId="2" fillId="0" borderId="6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7" fillId="0" borderId="63" xfId="0" applyFont="1" applyBorder="1" applyAlignment="1">
      <alignment horizontal="center"/>
    </xf>
    <xf numFmtId="0" fontId="0" fillId="0" borderId="57" xfId="0" applyBorder="1" applyAlignment="1">
      <alignment/>
    </xf>
    <xf numFmtId="0" fontId="2" fillId="0" borderId="64" xfId="0" applyFont="1" applyBorder="1" applyAlignment="1">
      <alignment horizontal="center"/>
    </xf>
    <xf numFmtId="166" fontId="6" fillId="0" borderId="65" xfId="0" applyNumberFormat="1" applyFont="1" applyBorder="1" applyAlignment="1">
      <alignment horizontal="center"/>
    </xf>
    <xf numFmtId="165" fontId="2" fillId="0" borderId="66" xfId="34" applyNumberFormat="1" applyFont="1" applyBorder="1" applyAlignment="1">
      <alignment horizontal="center"/>
    </xf>
    <xf numFmtId="0" fontId="0" fillId="0" borderId="66" xfId="0" applyBorder="1" applyAlignment="1">
      <alignment/>
    </xf>
    <xf numFmtId="0" fontId="2" fillId="0" borderId="67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17" fillId="0" borderId="69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166" fontId="6" fillId="0" borderId="71" xfId="0" applyNumberFormat="1" applyFont="1" applyBorder="1" applyAlignment="1">
      <alignment horizontal="center"/>
    </xf>
    <xf numFmtId="0" fontId="0" fillId="0" borderId="72" xfId="0" applyBorder="1" applyAlignment="1">
      <alignment/>
    </xf>
    <xf numFmtId="165" fontId="2" fillId="0" borderId="73" xfId="34" applyNumberFormat="1" applyFont="1" applyBorder="1" applyAlignment="1">
      <alignment horizontal="center"/>
    </xf>
    <xf numFmtId="0" fontId="0" fillId="0" borderId="73" xfId="0" applyBorder="1" applyAlignment="1">
      <alignment/>
    </xf>
    <xf numFmtId="0" fontId="2" fillId="0" borderId="74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17" fillId="0" borderId="75" xfId="0" applyFont="1" applyBorder="1" applyAlignment="1">
      <alignment horizontal="center"/>
    </xf>
    <xf numFmtId="167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59" xfId="0" applyFont="1" applyBorder="1" applyAlignment="1">
      <alignment/>
    </xf>
    <xf numFmtId="0" fontId="2" fillId="0" borderId="76" xfId="0" applyFont="1" applyBorder="1" applyAlignment="1">
      <alignment horizontal="right"/>
    </xf>
    <xf numFmtId="0" fontId="2" fillId="0" borderId="65" xfId="0" applyFont="1" applyBorder="1" applyAlignment="1">
      <alignment/>
    </xf>
    <xf numFmtId="167" fontId="2" fillId="0" borderId="77" xfId="0" applyNumberFormat="1" applyFont="1" applyBorder="1" applyAlignment="1">
      <alignment/>
    </xf>
    <xf numFmtId="0" fontId="2" fillId="0" borderId="71" xfId="0" applyFont="1" applyBorder="1" applyAlignment="1">
      <alignment horizontal="left" vertical="center" wrapText="1"/>
    </xf>
    <xf numFmtId="167" fontId="2" fillId="0" borderId="78" xfId="0" applyNumberFormat="1" applyFont="1" applyBorder="1" applyAlignment="1">
      <alignment/>
    </xf>
    <xf numFmtId="0" fontId="2" fillId="0" borderId="51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66" fontId="2" fillId="0" borderId="62" xfId="0" applyNumberFormat="1" applyFont="1" applyBorder="1" applyAlignment="1">
      <alignment horizontal="center"/>
    </xf>
    <xf numFmtId="166" fontId="2" fillId="0" borderId="59" xfId="0" applyNumberFormat="1" applyFont="1" applyBorder="1" applyAlignment="1">
      <alignment horizontal="center"/>
    </xf>
    <xf numFmtId="166" fontId="17" fillId="0" borderId="63" xfId="0" applyNumberFormat="1" applyFont="1" applyBorder="1" applyAlignment="1">
      <alignment horizontal="center"/>
    </xf>
    <xf numFmtId="166" fontId="2" fillId="0" borderId="67" xfId="0" applyNumberFormat="1" applyFont="1" applyBorder="1" applyAlignment="1">
      <alignment horizontal="center"/>
    </xf>
    <xf numFmtId="166" fontId="2" fillId="0" borderId="68" xfId="0" applyNumberFormat="1" applyFont="1" applyBorder="1" applyAlignment="1">
      <alignment horizontal="center"/>
    </xf>
    <xf numFmtId="166" fontId="17" fillId="0" borderId="69" xfId="0" applyNumberFormat="1" applyFont="1" applyBorder="1" applyAlignment="1">
      <alignment horizontal="center"/>
    </xf>
    <xf numFmtId="166" fontId="2" fillId="0" borderId="65" xfId="0" applyNumberFormat="1" applyFont="1" applyBorder="1" applyAlignment="1">
      <alignment horizontal="center"/>
    </xf>
    <xf numFmtId="166" fontId="2" fillId="0" borderId="74" xfId="0" applyNumberFormat="1" applyFont="1" applyBorder="1" applyAlignment="1">
      <alignment horizontal="center"/>
    </xf>
    <xf numFmtId="166" fontId="2" fillId="0" borderId="71" xfId="0" applyNumberFormat="1" applyFont="1" applyBorder="1" applyAlignment="1">
      <alignment horizontal="center"/>
    </xf>
    <xf numFmtId="166" fontId="17" fillId="0" borderId="75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6" fillId="0" borderId="0" xfId="36" applyFont="1" applyAlignment="1" applyProtection="1">
      <alignment/>
      <protection/>
    </xf>
    <xf numFmtId="0" fontId="17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180" fontId="0" fillId="0" borderId="0" xfId="0" applyNumberFormat="1" applyAlignment="1" applyProtection="1">
      <alignment/>
      <protection hidden="1"/>
    </xf>
    <xf numFmtId="177" fontId="4" fillId="4" borderId="0" xfId="0" applyNumberFormat="1" applyFont="1" applyFill="1" applyBorder="1" applyAlignment="1" applyProtection="1">
      <alignment horizontal="right"/>
      <protection hidden="1"/>
    </xf>
    <xf numFmtId="0" fontId="4" fillId="34" borderId="79" xfId="0" applyFont="1" applyFill="1" applyBorder="1" applyAlignment="1">
      <alignment horizontal="right"/>
    </xf>
    <xf numFmtId="0" fontId="16" fillId="33" borderId="0" xfId="0" applyFont="1" applyFill="1" applyBorder="1" applyAlignment="1">
      <alignment/>
    </xf>
    <xf numFmtId="0" fontId="18" fillId="33" borderId="0" xfId="0" applyFont="1" applyFill="1" applyBorder="1" applyAlignment="1">
      <alignment/>
    </xf>
    <xf numFmtId="167" fontId="4" fillId="33" borderId="0" xfId="0" applyNumberFormat="1" applyFont="1" applyFill="1" applyBorder="1" applyAlignment="1" applyProtection="1">
      <alignment horizontal="center"/>
      <protection hidden="1"/>
    </xf>
    <xf numFmtId="0" fontId="4" fillId="33" borderId="0" xfId="0" applyFont="1" applyFill="1" applyBorder="1" applyAlignment="1" applyProtection="1">
      <alignment horizontal="left"/>
      <protection hidden="1"/>
    </xf>
    <xf numFmtId="0" fontId="16" fillId="33" borderId="0" xfId="0" applyFont="1" applyFill="1" applyBorder="1" applyAlignment="1" applyProtection="1">
      <alignment/>
      <protection hidden="1"/>
    </xf>
    <xf numFmtId="0" fontId="16" fillId="33" borderId="0" xfId="0" applyNumberFormat="1" applyFont="1" applyFill="1" applyBorder="1" applyAlignment="1">
      <alignment/>
    </xf>
    <xf numFmtId="166" fontId="16" fillId="33" borderId="0" xfId="0" applyNumberFormat="1" applyFont="1" applyFill="1" applyBorder="1" applyAlignment="1">
      <alignment/>
    </xf>
    <xf numFmtId="44" fontId="79" fillId="2" borderId="31" xfId="0" applyNumberFormat="1" applyFont="1" applyFill="1" applyBorder="1" applyAlignment="1" applyProtection="1">
      <alignment horizontal="center"/>
      <protection hidden="1"/>
    </xf>
    <xf numFmtId="44" fontId="79" fillId="2" borderId="32" xfId="0" applyNumberFormat="1" applyFont="1" applyFill="1" applyBorder="1" applyAlignment="1" applyProtection="1">
      <alignment horizontal="center"/>
      <protection hidden="1"/>
    </xf>
    <xf numFmtId="173" fontId="80" fillId="33" borderId="0" xfId="0" applyNumberFormat="1" applyFont="1" applyFill="1" applyBorder="1" applyAlignment="1" applyProtection="1">
      <alignment/>
      <protection hidden="1"/>
    </xf>
    <xf numFmtId="177" fontId="80" fillId="33" borderId="0" xfId="0" applyNumberFormat="1" applyFont="1" applyFill="1" applyBorder="1" applyAlignment="1" applyProtection="1">
      <alignment/>
      <protection hidden="1"/>
    </xf>
    <xf numFmtId="0" fontId="81" fillId="33" borderId="0" xfId="0" applyFont="1" applyFill="1" applyBorder="1" applyAlignment="1">
      <alignment horizontal="center"/>
    </xf>
    <xf numFmtId="0" fontId="82" fillId="33" borderId="0" xfId="0" applyFont="1" applyFill="1" applyBorder="1" applyAlignment="1">
      <alignment/>
    </xf>
    <xf numFmtId="0" fontId="8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horizontal="center"/>
      <protection hidden="1"/>
    </xf>
    <xf numFmtId="166" fontId="4" fillId="34" borderId="0" xfId="0" applyNumberFormat="1" applyFont="1" applyFill="1" applyBorder="1" applyAlignment="1" applyProtection="1">
      <alignment horizontal="center"/>
      <protection hidden="1"/>
    </xf>
    <xf numFmtId="165" fontId="4" fillId="33" borderId="0" xfId="34" applyNumberFormat="1" applyFont="1" applyFill="1" applyBorder="1" applyAlignment="1" applyProtection="1">
      <alignment horizontal="center"/>
      <protection hidden="1"/>
    </xf>
    <xf numFmtId="44" fontId="79" fillId="2" borderId="0" xfId="0" applyNumberFormat="1" applyFont="1" applyFill="1" applyBorder="1" applyAlignment="1" applyProtection="1">
      <alignment horizontal="center"/>
      <protection hidden="1"/>
    </xf>
    <xf numFmtId="178" fontId="4" fillId="7" borderId="0" xfId="0" applyNumberFormat="1" applyFont="1" applyFill="1" applyBorder="1" applyAlignment="1" applyProtection="1">
      <alignment vertical="center"/>
      <protection hidden="1"/>
    </xf>
    <xf numFmtId="0" fontId="4" fillId="34" borderId="80" xfId="0" applyFont="1" applyFill="1" applyBorder="1" applyAlignment="1" applyProtection="1">
      <alignment horizontal="center" vertical="center"/>
      <protection hidden="1"/>
    </xf>
    <xf numFmtId="0" fontId="5" fillId="33" borderId="81" xfId="0" applyFont="1" applyFill="1" applyBorder="1" applyAlignment="1" applyProtection="1">
      <alignment/>
      <protection hidden="1"/>
    </xf>
    <xf numFmtId="0" fontId="5" fillId="33" borderId="81" xfId="0" applyFont="1" applyFill="1" applyBorder="1" applyAlignment="1" applyProtection="1">
      <alignment horizontal="center"/>
      <protection hidden="1"/>
    </xf>
    <xf numFmtId="0" fontId="4" fillId="34" borderId="82" xfId="0" applyFont="1" applyFill="1" applyBorder="1" applyAlignment="1" applyProtection="1">
      <alignment horizontal="center"/>
      <protection hidden="1"/>
    </xf>
    <xf numFmtId="166" fontId="4" fillId="34" borderId="83" xfId="0" applyNumberFormat="1" applyFont="1" applyFill="1" applyBorder="1" applyAlignment="1" applyProtection="1">
      <alignment horizontal="center"/>
      <protection hidden="1"/>
    </xf>
    <xf numFmtId="0" fontId="5" fillId="33" borderId="84" xfId="0" applyFont="1" applyFill="1" applyBorder="1" applyAlignment="1" applyProtection="1">
      <alignment/>
      <protection hidden="1"/>
    </xf>
    <xf numFmtId="165" fontId="4" fillId="33" borderId="85" xfId="34" applyNumberFormat="1" applyFont="1" applyFill="1" applyBorder="1" applyAlignment="1" applyProtection="1">
      <alignment horizontal="center"/>
      <protection hidden="1"/>
    </xf>
    <xf numFmtId="44" fontId="79" fillId="2" borderId="86" xfId="0" applyNumberFormat="1" applyFont="1" applyFill="1" applyBorder="1" applyAlignment="1" applyProtection="1">
      <alignment/>
      <protection hidden="1"/>
    </xf>
    <xf numFmtId="0" fontId="5" fillId="33" borderId="87" xfId="0" applyFont="1" applyFill="1" applyBorder="1" applyAlignment="1" applyProtection="1">
      <alignment/>
      <protection hidden="1"/>
    </xf>
    <xf numFmtId="179" fontId="4" fillId="7" borderId="88" xfId="0" applyNumberFormat="1" applyFont="1" applyFill="1" applyBorder="1" applyAlignment="1" applyProtection="1">
      <alignment vertical="center"/>
      <protection hidden="1"/>
    </xf>
    <xf numFmtId="44" fontId="79" fillId="2" borderId="40" xfId="0" applyNumberFormat="1" applyFont="1" applyFill="1" applyBorder="1" applyAlignment="1" applyProtection="1">
      <alignment/>
      <protection hidden="1"/>
    </xf>
    <xf numFmtId="179" fontId="4" fillId="7" borderId="33" xfId="0" applyNumberFormat="1" applyFont="1" applyFill="1" applyBorder="1" applyAlignment="1" applyProtection="1">
      <alignment vertical="center"/>
      <protection hidden="1"/>
    </xf>
    <xf numFmtId="44" fontId="79" fillId="2" borderId="89" xfId="0" applyNumberFormat="1" applyFont="1" applyFill="1" applyBorder="1" applyAlignment="1" applyProtection="1">
      <alignment/>
      <protection hidden="1"/>
    </xf>
    <xf numFmtId="179" fontId="4" fillId="7" borderId="9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>
      <alignment/>
    </xf>
    <xf numFmtId="0" fontId="83" fillId="33" borderId="0" xfId="0" applyFont="1" applyFill="1" applyBorder="1" applyAlignment="1">
      <alignment horizontal="right"/>
    </xf>
    <xf numFmtId="173" fontId="84" fillId="33" borderId="0" xfId="0" applyNumberFormat="1" applyFont="1" applyFill="1" applyBorder="1" applyAlignment="1" applyProtection="1">
      <alignment/>
      <protection hidden="1"/>
    </xf>
    <xf numFmtId="177" fontId="84" fillId="33" borderId="0" xfId="0" applyNumberFormat="1" applyFont="1" applyFill="1" applyBorder="1" applyAlignment="1" applyProtection="1">
      <alignment/>
      <protection hidden="1"/>
    </xf>
    <xf numFmtId="178" fontId="4" fillId="7" borderId="31" xfId="0" applyNumberFormat="1" applyFont="1" applyFill="1" applyBorder="1" applyAlignment="1" applyProtection="1">
      <alignment horizontal="center" vertical="center"/>
      <protection hidden="1"/>
    </xf>
    <xf numFmtId="178" fontId="4" fillId="7" borderId="25" xfId="0" applyNumberFormat="1" applyFont="1" applyFill="1" applyBorder="1" applyAlignment="1" applyProtection="1">
      <alignment horizontal="center" vertical="center"/>
      <protection hidden="1"/>
    </xf>
    <xf numFmtId="178" fontId="4" fillId="7" borderId="33" xfId="0" applyNumberFormat="1" applyFont="1" applyFill="1" applyBorder="1" applyAlignment="1" applyProtection="1">
      <alignment horizontal="center" vertical="center"/>
      <protection hidden="1"/>
    </xf>
    <xf numFmtId="178" fontId="4" fillId="7" borderId="17" xfId="0" applyNumberFormat="1" applyFont="1" applyFill="1" applyBorder="1" applyAlignment="1" applyProtection="1">
      <alignment horizontal="center" vertical="center"/>
      <protection hidden="1"/>
    </xf>
    <xf numFmtId="178" fontId="4" fillId="7" borderId="32" xfId="0" applyNumberFormat="1" applyFont="1" applyFill="1" applyBorder="1" applyAlignment="1" applyProtection="1">
      <alignment horizontal="center" vertical="center"/>
      <protection hidden="1"/>
    </xf>
    <xf numFmtId="178" fontId="4" fillId="7" borderId="41" xfId="0" applyNumberFormat="1" applyFont="1" applyFill="1" applyBorder="1" applyAlignment="1" applyProtection="1">
      <alignment horizontal="center" vertical="center"/>
      <protection hidden="1"/>
    </xf>
    <xf numFmtId="0" fontId="4" fillId="36" borderId="0" xfId="0" applyFont="1" applyFill="1" applyBorder="1" applyAlignment="1" applyProtection="1">
      <alignment horizontal="center"/>
      <protection hidden="1"/>
    </xf>
    <xf numFmtId="166" fontId="4" fillId="36" borderId="0" xfId="0" applyNumberFormat="1" applyFont="1" applyFill="1" applyBorder="1" applyAlignment="1" applyProtection="1">
      <alignment horizontal="center"/>
      <protection hidden="1"/>
    </xf>
    <xf numFmtId="0" fontId="5" fillId="36" borderId="0" xfId="0" applyFont="1" applyFill="1" applyBorder="1" applyAlignment="1" applyProtection="1">
      <alignment/>
      <protection hidden="1"/>
    </xf>
    <xf numFmtId="165" fontId="4" fillId="36" borderId="0" xfId="34" applyNumberFormat="1" applyFont="1" applyFill="1" applyBorder="1" applyAlignment="1" applyProtection="1">
      <alignment horizontal="center"/>
      <protection hidden="1"/>
    </xf>
    <xf numFmtId="44" fontId="79" fillId="36" borderId="0" xfId="0" applyNumberFormat="1" applyFont="1" applyFill="1" applyBorder="1" applyAlignment="1" applyProtection="1">
      <alignment horizontal="center"/>
      <protection hidden="1"/>
    </xf>
    <xf numFmtId="178" fontId="4" fillId="36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91" xfId="0" applyFill="1" applyBorder="1" applyAlignment="1" applyProtection="1">
      <alignment/>
      <protection hidden="1"/>
    </xf>
    <xf numFmtId="179" fontId="4" fillId="7" borderId="92" xfId="0" applyNumberFormat="1" applyFont="1" applyFill="1" applyBorder="1" applyAlignment="1" applyProtection="1">
      <alignment vertical="center"/>
      <protection hidden="1"/>
    </xf>
    <xf numFmtId="179" fontId="4" fillId="7" borderId="93" xfId="0" applyNumberFormat="1" applyFont="1" applyFill="1" applyBorder="1" applyAlignment="1" applyProtection="1">
      <alignment vertical="center"/>
      <protection hidden="1"/>
    </xf>
    <xf numFmtId="179" fontId="4" fillId="7" borderId="94" xfId="0" applyNumberFormat="1" applyFont="1" applyFill="1" applyBorder="1" applyAlignment="1" applyProtection="1">
      <alignment vertical="center"/>
      <protection hidden="1"/>
    </xf>
    <xf numFmtId="0" fontId="21" fillId="33" borderId="0" xfId="0" applyFont="1" applyFill="1" applyBorder="1" applyAlignment="1">
      <alignment horizontal="right"/>
    </xf>
    <xf numFmtId="44" fontId="79" fillId="2" borderId="92" xfId="0" applyNumberFormat="1" applyFont="1" applyFill="1" applyBorder="1" applyAlignment="1" applyProtection="1">
      <alignment horizontal="center"/>
      <protection hidden="1"/>
    </xf>
    <xf numFmtId="44" fontId="79" fillId="2" borderId="95" xfId="0" applyNumberFormat="1" applyFont="1" applyFill="1" applyBorder="1" applyAlignment="1" applyProtection="1">
      <alignment horizontal="center"/>
      <protection hidden="1"/>
    </xf>
    <xf numFmtId="44" fontId="79" fillId="2" borderId="93" xfId="0" applyNumberFormat="1" applyFont="1" applyFill="1" applyBorder="1" applyAlignment="1" applyProtection="1">
      <alignment horizontal="center"/>
      <protection hidden="1"/>
    </xf>
    <xf numFmtId="44" fontId="79" fillId="2" borderId="25" xfId="0" applyNumberFormat="1" applyFont="1" applyFill="1" applyBorder="1" applyAlignment="1" applyProtection="1">
      <alignment horizontal="center"/>
      <protection hidden="1"/>
    </xf>
    <xf numFmtId="0" fontId="85" fillId="33" borderId="0" xfId="0" applyFont="1" applyFill="1" applyBorder="1" applyAlignment="1" applyProtection="1">
      <alignment horizontal="left" vertical="center"/>
      <protection hidden="1"/>
    </xf>
    <xf numFmtId="0" fontId="86" fillId="33" borderId="0" xfId="0" applyFont="1" applyFill="1" applyBorder="1" applyAlignment="1" applyProtection="1">
      <alignment horizontal="center" vertical="center"/>
      <protection hidden="1"/>
    </xf>
    <xf numFmtId="0" fontId="87" fillId="33" borderId="0" xfId="0" applyFont="1" applyFill="1" applyBorder="1" applyAlignment="1" applyProtection="1">
      <alignment horizontal="center"/>
      <protection hidden="1"/>
    </xf>
    <xf numFmtId="44" fontId="79" fillId="2" borderId="94" xfId="0" applyNumberFormat="1" applyFont="1" applyFill="1" applyBorder="1" applyAlignment="1" applyProtection="1">
      <alignment horizontal="center"/>
      <protection hidden="1"/>
    </xf>
    <xf numFmtId="44" fontId="79" fillId="2" borderId="96" xfId="0" applyNumberFormat="1" applyFont="1" applyFill="1" applyBorder="1" applyAlignment="1" applyProtection="1">
      <alignment horizontal="center"/>
      <protection hidden="1"/>
    </xf>
    <xf numFmtId="0" fontId="46" fillId="33" borderId="0" xfId="0" applyFont="1" applyFill="1" applyBorder="1" applyAlignment="1">
      <alignment horizontal="center"/>
    </xf>
    <xf numFmtId="0" fontId="4" fillId="4" borderId="37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34" borderId="97" xfId="0" applyFont="1" applyFill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98" xfId="0" applyFont="1" applyFill="1" applyBorder="1" applyAlignment="1" applyProtection="1">
      <alignment horizontal="center" vertical="center"/>
      <protection hidden="1"/>
    </xf>
    <xf numFmtId="0" fontId="4" fillId="34" borderId="27" xfId="0" applyFont="1" applyFill="1" applyBorder="1" applyAlignment="1" applyProtection="1">
      <alignment horizontal="center" vertical="center"/>
      <protection hidden="1"/>
    </xf>
    <xf numFmtId="0" fontId="4" fillId="34" borderId="99" xfId="0" applyFont="1" applyFill="1" applyBorder="1" applyAlignment="1" applyProtection="1">
      <alignment horizontal="center" vertical="center" wrapText="1"/>
      <protection hidden="1"/>
    </xf>
    <xf numFmtId="0" fontId="4" fillId="34" borderId="32" xfId="0" applyFont="1" applyFill="1" applyBorder="1" applyAlignment="1" applyProtection="1">
      <alignment horizontal="center" vertical="center" wrapText="1"/>
      <protection hidden="1"/>
    </xf>
    <xf numFmtId="0" fontId="4" fillId="34" borderId="100" xfId="0" applyFont="1" applyFill="1" applyBorder="1" applyAlignment="1" applyProtection="1">
      <alignment horizontal="center" vertical="center"/>
      <protection hidden="1"/>
    </xf>
    <xf numFmtId="0" fontId="4" fillId="34" borderId="23" xfId="0" applyFont="1" applyFill="1" applyBorder="1" applyAlignment="1" applyProtection="1">
      <alignment horizontal="center" vertical="center"/>
      <protection hidden="1"/>
    </xf>
    <xf numFmtId="0" fontId="4" fillId="34" borderId="101" xfId="0" applyFont="1" applyFill="1" applyBorder="1" applyAlignment="1" applyProtection="1">
      <alignment horizontal="center" vertical="center"/>
      <protection hidden="1"/>
    </xf>
    <xf numFmtId="0" fontId="4" fillId="34" borderId="16" xfId="0" applyFont="1" applyFill="1" applyBorder="1" applyAlignment="1" applyProtection="1">
      <alignment horizontal="center" vertical="center"/>
      <protection hidden="1"/>
    </xf>
    <xf numFmtId="0" fontId="5" fillId="33" borderId="16" xfId="0" applyFont="1" applyFill="1" applyBorder="1" applyAlignment="1" applyProtection="1">
      <alignment horizontal="center"/>
      <protection hidden="1"/>
    </xf>
    <xf numFmtId="179" fontId="4" fillId="7" borderId="93" xfId="0" applyNumberFormat="1" applyFont="1" applyFill="1" applyBorder="1" applyAlignment="1" applyProtection="1">
      <alignment horizontal="center" vertical="center"/>
      <protection hidden="1"/>
    </xf>
    <xf numFmtId="179" fontId="4" fillId="7" borderId="25" xfId="0" applyNumberFormat="1" applyFont="1" applyFill="1" applyBorder="1" applyAlignment="1" applyProtection="1">
      <alignment horizontal="center" vertical="center"/>
      <protection hidden="1"/>
    </xf>
    <xf numFmtId="179" fontId="4" fillId="7" borderId="94" xfId="0" applyNumberFormat="1" applyFont="1" applyFill="1" applyBorder="1" applyAlignment="1" applyProtection="1">
      <alignment horizontal="center" vertical="center"/>
      <protection hidden="1"/>
    </xf>
    <xf numFmtId="179" fontId="4" fillId="7" borderId="96" xfId="0" applyNumberFormat="1" applyFont="1" applyFill="1" applyBorder="1" applyAlignment="1" applyProtection="1">
      <alignment horizontal="center" vertical="center"/>
      <protection hidden="1"/>
    </xf>
    <xf numFmtId="179" fontId="4" fillId="7" borderId="92" xfId="0" applyNumberFormat="1" applyFont="1" applyFill="1" applyBorder="1" applyAlignment="1" applyProtection="1">
      <alignment horizontal="center" vertical="center"/>
      <protection hidden="1"/>
    </xf>
    <xf numFmtId="179" fontId="4" fillId="7" borderId="95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>
      <alignment horizontal="center"/>
    </xf>
    <xf numFmtId="0" fontId="1" fillId="0" borderId="10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7" fillId="0" borderId="0" xfId="0" applyFon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35</xdr:row>
      <xdr:rowOff>19050</xdr:rowOff>
    </xdr:from>
    <xdr:to>
      <xdr:col>8</xdr:col>
      <xdr:colOff>733425</xdr:colOff>
      <xdr:row>45</xdr:row>
      <xdr:rowOff>28575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95300" y="6553200"/>
          <a:ext cx="5172075" cy="2009775"/>
        </a:xfrm>
        <a:prstGeom prst="rect">
          <a:avLst/>
        </a:prstGeom>
        <a:solidFill>
          <a:srgbClr val="EBF1DE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                         Zbierka zákonov č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. 343/2011 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Čiastka 109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NARIADENIE VLÁDY SR, ktorým sa ustanovuje suma minimálnej mzdy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 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Vláda Slovenskej republiky podľa § 2 ods. 1 zákona č. 663/2007 Z. z. 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o minimálnej mzde nariaďuje: 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                                         § 1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Suma minimálnej mzdy na rok 2012 sa ustanovuje na: 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a) 327,20 eur za mesiac pre zamestnanca odmeňovaného mesačnou mzdou, 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b) 1,880 eura za každú hodinu odpracovanú zamestnancom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                                         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§ 3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Toto nariadenie vlády nadobúda účinnosť 1. januára 2012.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</a:p>
      </xdr:txBody>
    </xdr:sp>
    <xdr:clientData/>
  </xdr:twoCellAnchor>
  <xdr:twoCellAnchor>
    <xdr:from>
      <xdr:col>1</xdr:col>
      <xdr:colOff>276225</xdr:colOff>
      <xdr:row>4</xdr:row>
      <xdr:rowOff>47625</xdr:rowOff>
    </xdr:from>
    <xdr:to>
      <xdr:col>13</xdr:col>
      <xdr:colOff>9525</xdr:colOff>
      <xdr:row>4</xdr:row>
      <xdr:rowOff>66675</xdr:rowOff>
    </xdr:to>
    <xdr:sp>
      <xdr:nvSpPr>
        <xdr:cNvPr id="2" name="Přímá spojovací čára 2"/>
        <xdr:cNvSpPr>
          <a:spLocks/>
        </xdr:cNvSpPr>
      </xdr:nvSpPr>
      <xdr:spPr>
        <a:xfrm flipV="1">
          <a:off x="495300" y="647700"/>
          <a:ext cx="8839200" cy="19050"/>
        </a:xfrm>
        <a:prstGeom prst="line">
          <a:avLst/>
        </a:prstGeom>
        <a:noFill/>
        <a:ln w="508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1019175</xdr:colOff>
      <xdr:row>35</xdr:row>
      <xdr:rowOff>28575</xdr:rowOff>
    </xdr:from>
    <xdr:ext cx="3352800" cy="2038350"/>
    <xdr:sp>
      <xdr:nvSpPr>
        <xdr:cNvPr id="3" name="TextovéPole 3"/>
        <xdr:cNvSpPr txBox="1">
          <a:spLocks noChangeArrowheads="1"/>
        </xdr:cNvSpPr>
      </xdr:nvSpPr>
      <xdr:spPr>
        <a:xfrm>
          <a:off x="5953125" y="6562725"/>
          <a:ext cx="3352800" cy="2038350"/>
        </a:xfrm>
        <a:prstGeom prst="rect">
          <a:avLst/>
        </a:prstGeom>
        <a:solidFill>
          <a:srgbClr val="FDEADA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                              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311/2001 Z.z.
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                 ZÁKONNÍK PRÁCE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§ 120 ods. 7
</a:t>
          </a:r>
          <a:r>
            <a:rPr lang="en-US" cap="none" sz="1000" b="0" i="0" u="none" baseline="0">
              <a:solidFill>
                <a:srgbClr val="800000"/>
              </a:solidFill>
              <a:latin typeface="Arial"/>
              <a:ea typeface="Arial"/>
              <a:cs typeface="Arial"/>
            </a:rPr>
            <a:t>Sadzba minimálneho mzdového nároku ustanovená podľa odseku 4 v eurách za hodinu a sadzba minimálneho mzdového nároku v eurách za hodinu zvýšená podľa odseku 5 sa zaokrúhľuje na štyri desatinné miesta. Sadzba minimálneho mzdového nároku ustanovená podľa odseku 4 v eurách za mesiac a sadzba minimálneho mzdového nároku v eurách za mesiac znížená podľa odseku 6 sa zaokrúhľuje na najbližších desať eurocentov</a:t>
          </a:r>
          <a:r>
            <a:rPr lang="en-US" cap="none" sz="1000" b="0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oneCellAnchor>
  <xdr:twoCellAnchor>
    <xdr:from>
      <xdr:col>7</xdr:col>
      <xdr:colOff>381000</xdr:colOff>
      <xdr:row>30</xdr:row>
      <xdr:rowOff>114300</xdr:rowOff>
    </xdr:from>
    <xdr:to>
      <xdr:col>7</xdr:col>
      <xdr:colOff>866775</xdr:colOff>
      <xdr:row>32</xdr:row>
      <xdr:rowOff>171450</xdr:rowOff>
    </xdr:to>
    <xdr:sp>
      <xdr:nvSpPr>
        <xdr:cNvPr id="4" name="Šipka nahoru 4"/>
        <xdr:cNvSpPr>
          <a:spLocks/>
        </xdr:cNvSpPr>
      </xdr:nvSpPr>
      <xdr:spPr>
        <a:xfrm>
          <a:off x="4067175" y="5857875"/>
          <a:ext cx="485775" cy="447675"/>
        </a:xfrm>
        <a:prstGeom prst="upArrow">
          <a:avLst>
            <a:gd name="adj" fmla="val -1537"/>
          </a:avLst>
        </a:prstGeom>
        <a:solidFill>
          <a:srgbClr val="4A452A">
            <a:alpha val="25000"/>
          </a:srgbClr>
        </a:solidFill>
        <a:ln w="25400" cmpd="sng">
          <a:solidFill>
            <a:srgbClr val="4A452A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</xdr:col>
      <xdr:colOff>857250</xdr:colOff>
      <xdr:row>5</xdr:row>
      <xdr:rowOff>142875</xdr:rowOff>
    </xdr:from>
    <xdr:to>
      <xdr:col>10</xdr:col>
      <xdr:colOff>161925</xdr:colOff>
      <xdr:row>9</xdr:row>
      <xdr:rowOff>9525</xdr:rowOff>
    </xdr:to>
    <xdr:pic>
      <xdr:nvPicPr>
        <xdr:cNvPr id="5" name="Obrázek 10" descr="logoaspo3Dpriehlad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904875"/>
          <a:ext cx="18002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314325</xdr:colOff>
      <xdr:row>30</xdr:row>
      <xdr:rowOff>95250</xdr:rowOff>
    </xdr:from>
    <xdr:to>
      <xdr:col>11</xdr:col>
      <xdr:colOff>876300</xdr:colOff>
      <xdr:row>32</xdr:row>
      <xdr:rowOff>123825</xdr:rowOff>
    </xdr:to>
    <xdr:sp>
      <xdr:nvSpPr>
        <xdr:cNvPr id="6" name="Šipka nahoru 6"/>
        <xdr:cNvSpPr>
          <a:spLocks/>
        </xdr:cNvSpPr>
      </xdr:nvSpPr>
      <xdr:spPr>
        <a:xfrm>
          <a:off x="7543800" y="5838825"/>
          <a:ext cx="552450" cy="419100"/>
        </a:xfrm>
        <a:prstGeom prst="upArrow">
          <a:avLst>
            <a:gd name="adj" fmla="val 0"/>
          </a:avLst>
        </a:prstGeom>
        <a:solidFill>
          <a:srgbClr val="953735">
            <a:alpha val="75000"/>
          </a:srgbClr>
        </a:solidFill>
        <a:ln w="25400" cmpd="sng">
          <a:solidFill>
            <a:srgbClr val="632523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276225</xdr:colOff>
      <xdr:row>35</xdr:row>
      <xdr:rowOff>95250</xdr:rowOff>
    </xdr:from>
    <xdr:to>
      <xdr:col>8</xdr:col>
      <xdr:colOff>895350</xdr:colOff>
      <xdr:row>49</xdr:row>
      <xdr:rowOff>190500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495300" y="6924675"/>
          <a:ext cx="5295900" cy="2695575"/>
        </a:xfrm>
        <a:prstGeom prst="rect">
          <a:avLst/>
        </a:prstGeom>
        <a:solidFill>
          <a:srgbClr val="EBF1DE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441/2009 Z.z.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NARIADENIE VLÁDY Slovenskej republiky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ktorým sa ustanovuje suma minimálnej mzdy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Vláda Slovenskej republiky podľa § 2 ods. 1 zákona č. 663/2007 Z. z. o minimálnej mzde nariaďuje:
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1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Suma minimálnej mzdy sa ustanovuje na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307,70 eura za mesiac pre zamestnanca odmeňovaného mesačnou mzdou,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b)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1,768 eura za každú hodinu odpracovanú zamestnancom.
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2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Toto nariadenie vlády nadobúda účinnosť 1. januára 2010.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Robert Fico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v. r.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276225</xdr:colOff>
      <xdr:row>4</xdr:row>
      <xdr:rowOff>47625</xdr:rowOff>
    </xdr:from>
    <xdr:to>
      <xdr:col>13</xdr:col>
      <xdr:colOff>9525</xdr:colOff>
      <xdr:row>4</xdr:row>
      <xdr:rowOff>66675</xdr:rowOff>
    </xdr:to>
    <xdr:sp>
      <xdr:nvSpPr>
        <xdr:cNvPr id="2" name="Přímá spojovací čára 7"/>
        <xdr:cNvSpPr>
          <a:spLocks/>
        </xdr:cNvSpPr>
      </xdr:nvSpPr>
      <xdr:spPr>
        <a:xfrm flipV="1">
          <a:off x="495300" y="742950"/>
          <a:ext cx="8734425" cy="19050"/>
        </a:xfrm>
        <a:prstGeom prst="line">
          <a:avLst/>
        </a:prstGeom>
        <a:noFill/>
        <a:ln w="50800" cmpd="sng">
          <a:solidFill>
            <a:srgbClr val="948A5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19050</xdr:colOff>
      <xdr:row>35</xdr:row>
      <xdr:rowOff>152400</xdr:rowOff>
    </xdr:from>
    <xdr:ext cx="3133725" cy="2619375"/>
    <xdr:sp>
      <xdr:nvSpPr>
        <xdr:cNvPr id="3" name="TextovéPole 8"/>
        <xdr:cNvSpPr txBox="1">
          <a:spLocks noChangeArrowheads="1"/>
        </xdr:cNvSpPr>
      </xdr:nvSpPr>
      <xdr:spPr>
        <a:xfrm>
          <a:off x="6067425" y="6981825"/>
          <a:ext cx="3133725" cy="2619375"/>
        </a:xfrm>
        <a:prstGeom prst="rect">
          <a:avLst/>
        </a:prstGeom>
        <a:solidFill>
          <a:srgbClr val="FDEADA"/>
        </a:solidFill>
        <a:ln w="9525" cmpd="sng">
          <a:solidFill>
            <a:srgbClr val="984807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311/2001 Z.z.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ZÁKONNÍK PRÁCE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 120 ods. 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Sadzba minimálneho mzdového nároku ustanovená podľa odseku 4 v eurách za hodinu a sadzba minimálneho mzdového nároku v eurách za hodinu zvýšená podľa odseku 5 sa zaokrúhľuje na štyri desatinné miesta. Sadzba minimálneho mzdového nároku ustanovená podľa odseku 4 v eurách za mesiac a sadzba minimálneho mzdového nároku v eurách za mesiac znížená podľa odseku 6 sa zaokrúhľuje na najbližších desať eurocentov.
</a:t>
          </a:r>
        </a:p>
      </xdr:txBody>
    </xdr:sp>
    <xdr:clientData/>
  </xdr:oneCellAnchor>
  <xdr:twoCellAnchor>
    <xdr:from>
      <xdr:col>3</xdr:col>
      <xdr:colOff>381000</xdr:colOff>
      <xdr:row>31</xdr:row>
      <xdr:rowOff>114300</xdr:rowOff>
    </xdr:from>
    <xdr:to>
      <xdr:col>3</xdr:col>
      <xdr:colOff>1009650</xdr:colOff>
      <xdr:row>33</xdr:row>
      <xdr:rowOff>171450</xdr:rowOff>
    </xdr:to>
    <xdr:sp>
      <xdr:nvSpPr>
        <xdr:cNvPr id="4" name="Šipka nahoru 9"/>
        <xdr:cNvSpPr>
          <a:spLocks/>
        </xdr:cNvSpPr>
      </xdr:nvSpPr>
      <xdr:spPr>
        <a:xfrm>
          <a:off x="1952625" y="6153150"/>
          <a:ext cx="628650" cy="447675"/>
        </a:xfrm>
        <a:prstGeom prst="upArrow">
          <a:avLst>
            <a:gd name="adj" fmla="val 0"/>
          </a:avLst>
        </a:prstGeom>
        <a:solidFill>
          <a:srgbClr val="4A452A">
            <a:alpha val="25000"/>
          </a:srgbClr>
        </a:solidFill>
        <a:ln w="25400" cmpd="sng">
          <a:solidFill>
            <a:srgbClr val="4A452A">
              <a:alpha val="50195"/>
            </a:srgbClr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295275</xdr:colOff>
      <xdr:row>31</xdr:row>
      <xdr:rowOff>19050</xdr:rowOff>
    </xdr:from>
    <xdr:to>
      <xdr:col>11</xdr:col>
      <xdr:colOff>914400</xdr:colOff>
      <xdr:row>35</xdr:row>
      <xdr:rowOff>123825</xdr:rowOff>
    </xdr:to>
    <xdr:sp>
      <xdr:nvSpPr>
        <xdr:cNvPr id="5" name="Obousměrná svislá šipka 6"/>
        <xdr:cNvSpPr>
          <a:spLocks/>
        </xdr:cNvSpPr>
      </xdr:nvSpPr>
      <xdr:spPr>
        <a:xfrm>
          <a:off x="7410450" y="6057900"/>
          <a:ext cx="619125" cy="895350"/>
        </a:xfrm>
        <a:prstGeom prst="upDownArrow">
          <a:avLst>
            <a:gd name="adj" fmla="val -11574"/>
          </a:avLst>
        </a:prstGeom>
        <a:solidFill>
          <a:srgbClr val="C0504D">
            <a:alpha val="75000"/>
          </a:srgbClr>
        </a:solidFill>
        <a:ln w="25400" cmpd="sng">
          <a:solidFill>
            <a:srgbClr val="8C383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8</xdr:col>
      <xdr:colOff>600075</xdr:colOff>
      <xdr:row>5</xdr:row>
      <xdr:rowOff>133350</xdr:rowOff>
    </xdr:from>
    <xdr:to>
      <xdr:col>11</xdr:col>
      <xdr:colOff>390525</xdr:colOff>
      <xdr:row>9</xdr:row>
      <xdr:rowOff>0</xdr:rowOff>
    </xdr:to>
    <xdr:pic>
      <xdr:nvPicPr>
        <xdr:cNvPr id="6" name="Obrázek 10" descr="logoaspo3Dpriehladne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95925" y="990600"/>
          <a:ext cx="20097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14</xdr:row>
      <xdr:rowOff>133350</xdr:rowOff>
    </xdr:from>
    <xdr:to>
      <xdr:col>10</xdr:col>
      <xdr:colOff>9525</xdr:colOff>
      <xdr:row>31</xdr:row>
      <xdr:rowOff>123825</xdr:rowOff>
    </xdr:to>
    <xdr:pic>
      <xdr:nvPicPr>
        <xdr:cNvPr id="1" name="Picture 1" descr="Graf minimálnej mzdy v SR od roku 1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10050"/>
          <a:ext cx="7048500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porada.sk/t59493-366-zavazky-voci-spolocnikom-a-clenom-zo-zavislej-cinnosti.html" TargetMode="External" /><Relationship Id="rId2" Type="http://schemas.openxmlformats.org/officeDocument/2006/relationships/hyperlink" Target="http://www.porada.sk/t59483-346-dotacie-zo-statneho-rozpoctu.html" TargetMode="External" /><Relationship Id="rId3" Type="http://schemas.openxmlformats.org/officeDocument/2006/relationships/hyperlink" Target="http://www.porada.sk/t59512-411-zakladne-imanie.html" TargetMode="External" /><Relationship Id="rId4" Type="http://schemas.openxmlformats.org/officeDocument/2006/relationships/hyperlink" Target="http://www.porada.sk/t59193-311-odberatelia.html" TargetMode="External" /><Relationship Id="rId5" Type="http://schemas.openxmlformats.org/officeDocument/2006/relationships/hyperlink" Target="http://www.porada.sk/t58999-525-ostatne-socialne-poistenie.html" TargetMode="External" /><Relationship Id="rId6" Type="http://schemas.openxmlformats.org/officeDocument/2006/relationships/hyperlink" Target="http://www.porada.sk/t59525-428-nerozdeleny-zisk-minulych-rokov.html" TargetMode="External" /><Relationship Id="rId7" Type="http://schemas.openxmlformats.org/officeDocument/2006/relationships/drawing" Target="../drawings/drawing3.xml" /><Relationship Id="rId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tabSelected="1" zoomScalePageLayoutView="0" workbookViewId="0" topLeftCell="A1">
      <selection activeCell="V18" sqref="V18"/>
    </sheetView>
  </sheetViews>
  <sheetFormatPr defaultColWidth="9.00390625" defaultRowHeight="12.75"/>
  <cols>
    <col min="1" max="1" width="2.875" style="0" customWidth="1"/>
    <col min="2" max="2" width="3.625" style="0" customWidth="1"/>
    <col min="3" max="3" width="12.625" style="0" customWidth="1"/>
    <col min="4" max="4" width="12.875" style="0" customWidth="1"/>
    <col min="5" max="5" width="9.125" style="0" hidden="1" customWidth="1"/>
    <col min="6" max="6" width="0.12890625" style="0" hidden="1" customWidth="1"/>
    <col min="7" max="7" width="16.375" style="0" bestFit="1" customWidth="1"/>
    <col min="8" max="9" width="16.375" style="0" customWidth="1"/>
    <col min="10" max="10" width="9.125" style="0" hidden="1" customWidth="1"/>
    <col min="11" max="13" width="13.75390625" style="0" customWidth="1"/>
    <col min="14" max="14" width="3.625" style="0" customWidth="1"/>
    <col min="16" max="16" width="9.25390625" style="0" bestFit="1" customWidth="1"/>
  </cols>
  <sheetData>
    <row r="1" spans="2:14" ht="1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6.5" customHeight="1">
      <c r="A2" s="2"/>
      <c r="B2" s="3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5"/>
    </row>
    <row r="3" spans="1:14" ht="12.75" hidden="1">
      <c r="A3" s="2"/>
      <c r="B3" s="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6"/>
    </row>
    <row r="4" spans="1:14" ht="15.75">
      <c r="A4" s="2"/>
      <c r="B4" s="4"/>
      <c r="C4" s="221" t="s">
        <v>0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6"/>
    </row>
    <row r="5" spans="1:14" ht="12.75" customHeight="1">
      <c r="A5" s="2"/>
      <c r="B5" s="4"/>
      <c r="C5" s="156"/>
      <c r="D5" s="156"/>
      <c r="E5" s="156"/>
      <c r="F5" s="156"/>
      <c r="G5" s="156"/>
      <c r="H5" s="156"/>
      <c r="I5" s="156"/>
      <c r="J5" s="155"/>
      <c r="K5" s="155"/>
      <c r="L5" s="155"/>
      <c r="M5" s="155"/>
      <c r="N5" s="6"/>
    </row>
    <row r="6" spans="1:14" ht="12.75" customHeight="1" thickBot="1">
      <c r="A6" s="2"/>
      <c r="B6" s="4"/>
      <c r="C6" s="24"/>
      <c r="D6" s="24"/>
      <c r="E6" s="24"/>
      <c r="F6" s="24"/>
      <c r="G6" s="24"/>
      <c r="H6" s="7"/>
      <c r="I6" s="7"/>
      <c r="J6" s="8"/>
      <c r="K6" s="8"/>
      <c r="L6" s="8"/>
      <c r="M6" s="8"/>
      <c r="N6" s="6"/>
    </row>
    <row r="7" spans="1:14" ht="18.75" customHeight="1">
      <c r="A7" s="2"/>
      <c r="B7" s="4"/>
      <c r="C7" s="154" t="s">
        <v>6</v>
      </c>
      <c r="D7" s="222" t="s">
        <v>80</v>
      </c>
      <c r="E7" s="222"/>
      <c r="F7" s="222"/>
      <c r="G7" s="223"/>
      <c r="H7" s="7"/>
      <c r="I7" s="7"/>
      <c r="J7" s="8"/>
      <c r="K7" s="8"/>
      <c r="L7" s="8"/>
      <c r="M7" s="8"/>
      <c r="N7" s="6"/>
    </row>
    <row r="8" spans="1:14" s="22" customFormat="1" ht="18.75" customHeight="1">
      <c r="A8" s="16"/>
      <c r="B8" s="17"/>
      <c r="C8" s="224" t="s">
        <v>7</v>
      </c>
      <c r="D8" s="153">
        <v>327.2</v>
      </c>
      <c r="E8" s="18"/>
      <c r="F8" s="18"/>
      <c r="G8" s="25" t="s">
        <v>9</v>
      </c>
      <c r="H8" s="19"/>
      <c r="I8" s="193">
        <v>1.88</v>
      </c>
      <c r="J8" s="20"/>
      <c r="K8" s="19"/>
      <c r="L8" s="20"/>
      <c r="M8" s="20"/>
      <c r="N8" s="21"/>
    </row>
    <row r="9" spans="1:14" s="22" customFormat="1" ht="20.25" customHeight="1" thickBot="1">
      <c r="A9" s="16"/>
      <c r="B9" s="17"/>
      <c r="C9" s="225"/>
      <c r="D9" s="33">
        <v>1.88</v>
      </c>
      <c r="E9" s="26"/>
      <c r="F9" s="26"/>
      <c r="G9" s="27" t="s">
        <v>10</v>
      </c>
      <c r="H9" s="19"/>
      <c r="I9" s="194">
        <f>D9*30.126</f>
        <v>56.63688</v>
      </c>
      <c r="J9" s="20"/>
      <c r="K9" s="20"/>
      <c r="L9" s="20"/>
      <c r="M9" s="20"/>
      <c r="N9" s="21"/>
    </row>
    <row r="10" spans="1:14" s="22" customFormat="1" ht="15.75" thickBot="1">
      <c r="A10" s="16"/>
      <c r="B10" s="17"/>
      <c r="C10" s="34"/>
      <c r="D10" s="28"/>
      <c r="E10" s="28"/>
      <c r="F10" s="28"/>
      <c r="G10" s="28"/>
      <c r="H10" s="28"/>
      <c r="I10" s="28"/>
      <c r="J10" s="28"/>
      <c r="K10" s="234" t="s">
        <v>79</v>
      </c>
      <c r="L10" s="234"/>
      <c r="M10" s="234"/>
      <c r="N10" s="21"/>
    </row>
    <row r="11" spans="1:14" s="22" customFormat="1" ht="15.75" hidden="1" thickBot="1">
      <c r="A11" s="16"/>
      <c r="B11" s="1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5" s="22" customFormat="1" ht="18.75" customHeight="1" thickBot="1">
      <c r="A12" s="16"/>
      <c r="B12" s="32"/>
      <c r="C12" s="226" t="s">
        <v>75</v>
      </c>
      <c r="D12" s="228" t="s">
        <v>76</v>
      </c>
      <c r="E12" s="31" t="s">
        <v>2</v>
      </c>
      <c r="F12" s="56"/>
      <c r="G12" s="50" t="s">
        <v>3</v>
      </c>
      <c r="H12" s="52" t="s">
        <v>4</v>
      </c>
      <c r="I12" s="50" t="s">
        <v>5</v>
      </c>
      <c r="J12" s="54"/>
      <c r="K12" s="50" t="s">
        <v>3</v>
      </c>
      <c r="L12" s="50" t="s">
        <v>4</v>
      </c>
      <c r="M12" s="48" t="s">
        <v>5</v>
      </c>
      <c r="N12" s="30"/>
      <c r="O12" s="23"/>
    </row>
    <row r="13" spans="1:14" s="22" customFormat="1" ht="16.5" thickBot="1">
      <c r="A13" s="16"/>
      <c r="B13" s="32"/>
      <c r="C13" s="227"/>
      <c r="D13" s="229"/>
      <c r="E13" s="29"/>
      <c r="F13" s="29"/>
      <c r="G13" s="55">
        <v>8</v>
      </c>
      <c r="H13" s="53">
        <v>7.75</v>
      </c>
      <c r="I13" s="55">
        <v>7.5</v>
      </c>
      <c r="J13" s="29"/>
      <c r="K13" s="55">
        <v>8</v>
      </c>
      <c r="L13" s="51">
        <v>7.75</v>
      </c>
      <c r="M13" s="49">
        <v>7.5</v>
      </c>
      <c r="N13" s="30"/>
    </row>
    <row r="14" spans="1:14" s="22" customFormat="1" ht="15">
      <c r="A14" s="16"/>
      <c r="B14" s="17"/>
      <c r="C14" s="5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1"/>
    </row>
    <row r="15" spans="1:16" s="22" customFormat="1" ht="15.75">
      <c r="A15" s="16"/>
      <c r="B15" s="32"/>
      <c r="C15" s="59">
        <v>1</v>
      </c>
      <c r="D15" s="43">
        <v>1</v>
      </c>
      <c r="E15" s="36"/>
      <c r="F15" s="41">
        <v>1</v>
      </c>
      <c r="G15" s="162">
        <f>K15*30.126</f>
        <v>56.63688</v>
      </c>
      <c r="H15" s="162">
        <f aca="true" t="shared" si="0" ref="H15:H20">G15*40/38.75</f>
        <v>58.46387612903226</v>
      </c>
      <c r="I15" s="162">
        <f aca="true" t="shared" si="1" ref="I15:I20">G15*40/37.5</f>
        <v>60.41267199999999</v>
      </c>
      <c r="J15" s="37"/>
      <c r="K15" s="195">
        <f>I8</f>
        <v>1.88</v>
      </c>
      <c r="L15" s="195">
        <f aca="true" t="shared" si="2" ref="L15:L20">K15*40/38.75</f>
        <v>1.9406451612903224</v>
      </c>
      <c r="M15" s="196">
        <f aca="true" t="shared" si="3" ref="M15:M20">K15*40/37.5</f>
        <v>2.005333333333333</v>
      </c>
      <c r="N15" s="63"/>
      <c r="P15" s="57"/>
    </row>
    <row r="16" spans="1:16" s="22" customFormat="1" ht="15.75">
      <c r="A16" s="16"/>
      <c r="B16" s="32"/>
      <c r="C16" s="38">
        <v>2</v>
      </c>
      <c r="D16" s="43">
        <v>1.2</v>
      </c>
      <c r="E16" s="36"/>
      <c r="F16" s="41">
        <v>1.2</v>
      </c>
      <c r="G16" s="162">
        <f>G15*1.2</f>
        <v>67.96425599999999</v>
      </c>
      <c r="H16" s="162">
        <f t="shared" si="0"/>
        <v>70.1566513548387</v>
      </c>
      <c r="I16" s="162">
        <f t="shared" si="1"/>
        <v>72.49520639999999</v>
      </c>
      <c r="J16" s="37"/>
      <c r="K16" s="195">
        <f>I8*1.2</f>
        <v>2.256</v>
      </c>
      <c r="L16" s="195">
        <f t="shared" si="2"/>
        <v>2.3287741935483868</v>
      </c>
      <c r="M16" s="197">
        <f t="shared" si="3"/>
        <v>2.4063999999999997</v>
      </c>
      <c r="N16" s="21"/>
      <c r="P16" s="152"/>
    </row>
    <row r="17" spans="1:14" s="22" customFormat="1" ht="15.75">
      <c r="A17" s="16"/>
      <c r="B17" s="32"/>
      <c r="C17" s="38">
        <v>3</v>
      </c>
      <c r="D17" s="43">
        <v>1.4</v>
      </c>
      <c r="E17" s="36"/>
      <c r="F17" s="41">
        <v>1.4</v>
      </c>
      <c r="G17" s="162">
        <f>G15*1.4</f>
        <v>79.29163199999999</v>
      </c>
      <c r="H17" s="162">
        <f t="shared" si="0"/>
        <v>81.84942658064516</v>
      </c>
      <c r="I17" s="162">
        <f t="shared" si="1"/>
        <v>84.57774079999999</v>
      </c>
      <c r="J17" s="37"/>
      <c r="K17" s="195">
        <f>I8*1.4</f>
        <v>2.6319999999999997</v>
      </c>
      <c r="L17" s="195">
        <f t="shared" si="2"/>
        <v>2.716903225806451</v>
      </c>
      <c r="M17" s="197">
        <f t="shared" si="3"/>
        <v>2.807466666666666</v>
      </c>
      <c r="N17" s="21"/>
    </row>
    <row r="18" spans="1:14" s="22" customFormat="1" ht="15.75">
      <c r="A18" s="16"/>
      <c r="B18" s="32"/>
      <c r="C18" s="38">
        <v>4</v>
      </c>
      <c r="D18" s="43">
        <v>1.6</v>
      </c>
      <c r="E18" s="36"/>
      <c r="F18" s="41">
        <v>1.6</v>
      </c>
      <c r="G18" s="162">
        <f>G15*1.6</f>
        <v>90.61900800000001</v>
      </c>
      <c r="H18" s="162">
        <f t="shared" si="0"/>
        <v>93.54220180645162</v>
      </c>
      <c r="I18" s="162">
        <f t="shared" si="1"/>
        <v>96.66027520000002</v>
      </c>
      <c r="J18" s="37"/>
      <c r="K18" s="195">
        <f>I8*1.6</f>
        <v>3.008</v>
      </c>
      <c r="L18" s="195">
        <f t="shared" si="2"/>
        <v>3.105032258064516</v>
      </c>
      <c r="M18" s="197">
        <f t="shared" si="3"/>
        <v>3.208533333333333</v>
      </c>
      <c r="N18" s="21"/>
    </row>
    <row r="19" spans="1:14" s="22" customFormat="1" ht="15.75">
      <c r="A19" s="16"/>
      <c r="B19" s="32"/>
      <c r="C19" s="38">
        <v>5</v>
      </c>
      <c r="D19" s="43">
        <v>1.8</v>
      </c>
      <c r="E19" s="36"/>
      <c r="F19" s="41">
        <v>1.8</v>
      </c>
      <c r="G19" s="162">
        <f>G15*1.8</f>
        <v>101.946384</v>
      </c>
      <c r="H19" s="162">
        <f t="shared" si="0"/>
        <v>105.23497703225806</v>
      </c>
      <c r="I19" s="162">
        <f t="shared" si="1"/>
        <v>108.74280959999999</v>
      </c>
      <c r="J19" s="37"/>
      <c r="K19" s="195">
        <f>I8*1.8</f>
        <v>3.384</v>
      </c>
      <c r="L19" s="195">
        <f t="shared" si="2"/>
        <v>3.4931612903225804</v>
      </c>
      <c r="M19" s="198">
        <f t="shared" si="3"/>
        <v>3.6095999999999995</v>
      </c>
      <c r="N19" s="21"/>
    </row>
    <row r="20" spans="1:14" s="22" customFormat="1" ht="16.5" thickBot="1">
      <c r="A20" s="16"/>
      <c r="B20" s="32"/>
      <c r="C20" s="39">
        <v>6</v>
      </c>
      <c r="D20" s="44">
        <v>2</v>
      </c>
      <c r="E20" s="40"/>
      <c r="F20" s="42">
        <v>2</v>
      </c>
      <c r="G20" s="163">
        <f>G15*2</f>
        <v>113.27376</v>
      </c>
      <c r="H20" s="163">
        <f t="shared" si="0"/>
        <v>116.92775225806452</v>
      </c>
      <c r="I20" s="163">
        <f t="shared" si="1"/>
        <v>120.82534399999999</v>
      </c>
      <c r="J20" s="28"/>
      <c r="K20" s="199">
        <f>I8*2</f>
        <v>3.76</v>
      </c>
      <c r="L20" s="199">
        <f t="shared" si="2"/>
        <v>3.8812903225806448</v>
      </c>
      <c r="M20" s="200">
        <f t="shared" si="3"/>
        <v>4.010666666666666</v>
      </c>
      <c r="N20" s="21"/>
    </row>
    <row r="21" spans="1:14" s="22" customFormat="1" ht="16.5" thickBot="1">
      <c r="A21" s="16"/>
      <c r="B21" s="17"/>
      <c r="C21" s="201"/>
      <c r="D21" s="202"/>
      <c r="E21" s="203"/>
      <c r="F21" s="204"/>
      <c r="G21" s="205"/>
      <c r="H21" s="205"/>
      <c r="I21" s="205"/>
      <c r="J21" s="203"/>
      <c r="K21" s="206"/>
      <c r="L21" s="206"/>
      <c r="M21" s="206"/>
      <c r="N21" s="21"/>
    </row>
    <row r="22" spans="1:14" s="22" customFormat="1" ht="16.5" thickBot="1">
      <c r="A22" s="16"/>
      <c r="B22" s="17"/>
      <c r="C22" s="226" t="s">
        <v>75</v>
      </c>
      <c r="D22" s="228" t="s">
        <v>76</v>
      </c>
      <c r="E22" s="31" t="s">
        <v>2</v>
      </c>
      <c r="F22" s="56"/>
      <c r="G22" s="230" t="s">
        <v>78</v>
      </c>
      <c r="H22" s="231"/>
      <c r="I22" s="231"/>
      <c r="J22" s="231"/>
      <c r="K22" s="231"/>
      <c r="L22" s="231"/>
      <c r="M22" s="231"/>
      <c r="N22" s="21"/>
    </row>
    <row r="23" spans="1:14" s="22" customFormat="1" ht="16.5" thickBot="1">
      <c r="A23" s="16"/>
      <c r="B23" s="17"/>
      <c r="C23" s="227"/>
      <c r="D23" s="229"/>
      <c r="E23" s="29"/>
      <c r="F23" s="29"/>
      <c r="G23" s="232"/>
      <c r="H23" s="233"/>
      <c r="I23" s="233"/>
      <c r="J23" s="233"/>
      <c r="K23" s="233"/>
      <c r="L23" s="233"/>
      <c r="M23" s="233"/>
      <c r="N23" s="21"/>
    </row>
    <row r="24" spans="1:14" s="22" customFormat="1" ht="15.75" thickBot="1">
      <c r="A24" s="16"/>
      <c r="B24" s="17"/>
      <c r="C24" s="178"/>
      <c r="D24" s="178"/>
      <c r="E24" s="178"/>
      <c r="F24" s="178"/>
      <c r="G24" s="178"/>
      <c r="H24" s="178"/>
      <c r="I24" s="178"/>
      <c r="J24" s="178"/>
      <c r="K24" s="179"/>
      <c r="L24" s="179"/>
      <c r="M24" s="179"/>
      <c r="N24" s="21"/>
    </row>
    <row r="25" spans="1:14" s="22" customFormat="1" ht="15.75">
      <c r="A25" s="16"/>
      <c r="B25" s="207"/>
      <c r="C25" s="180">
        <v>1</v>
      </c>
      <c r="D25" s="181">
        <v>1</v>
      </c>
      <c r="E25" s="182"/>
      <c r="F25" s="183">
        <v>1</v>
      </c>
      <c r="G25" s="212">
        <f>K25*30.126</f>
        <v>9857.2272</v>
      </c>
      <c r="H25" s="213"/>
      <c r="I25" s="184"/>
      <c r="J25" s="185"/>
      <c r="K25" s="208">
        <f>D8</f>
        <v>327.2</v>
      </c>
      <c r="L25" s="208"/>
      <c r="M25" s="186"/>
      <c r="N25" s="21"/>
    </row>
    <row r="26" spans="1:14" s="22" customFormat="1" ht="15.75">
      <c r="A26" s="16"/>
      <c r="B26" s="17"/>
      <c r="C26" s="38">
        <v>2</v>
      </c>
      <c r="D26" s="43">
        <v>1.2</v>
      </c>
      <c r="E26" s="36"/>
      <c r="F26" s="41">
        <v>1.2</v>
      </c>
      <c r="G26" s="214">
        <f>G25*1.2</f>
        <v>11828.672639999999</v>
      </c>
      <c r="H26" s="215"/>
      <c r="I26" s="187"/>
      <c r="J26" s="37"/>
      <c r="K26" s="209">
        <f>D8*1.2</f>
        <v>392.64</v>
      </c>
      <c r="L26" s="209"/>
      <c r="M26" s="188"/>
      <c r="N26" s="21"/>
    </row>
    <row r="27" spans="1:14" s="22" customFormat="1" ht="15.75">
      <c r="A27" s="16"/>
      <c r="B27" s="17"/>
      <c r="C27" s="38">
        <v>3</v>
      </c>
      <c r="D27" s="43">
        <v>1.4</v>
      </c>
      <c r="E27" s="36"/>
      <c r="F27" s="41">
        <v>1.4</v>
      </c>
      <c r="G27" s="214">
        <f>G25*1.4</f>
        <v>13800.118079999998</v>
      </c>
      <c r="H27" s="215"/>
      <c r="I27" s="187"/>
      <c r="J27" s="37"/>
      <c r="K27" s="209">
        <f>D8*1.4</f>
        <v>458.0799999999999</v>
      </c>
      <c r="L27" s="209"/>
      <c r="M27" s="188"/>
      <c r="N27" s="21"/>
    </row>
    <row r="28" spans="1:14" s="22" customFormat="1" ht="15.75">
      <c r="A28" s="16"/>
      <c r="B28" s="17"/>
      <c r="C28" s="38">
        <v>4</v>
      </c>
      <c r="D28" s="43">
        <v>1.6</v>
      </c>
      <c r="E28" s="36"/>
      <c r="F28" s="41">
        <v>1.6</v>
      </c>
      <c r="G28" s="214">
        <f>G25*1.6</f>
        <v>15771.56352</v>
      </c>
      <c r="H28" s="215"/>
      <c r="I28" s="187"/>
      <c r="J28" s="37"/>
      <c r="K28" s="209">
        <f>D8*1.6</f>
        <v>523.52</v>
      </c>
      <c r="L28" s="209"/>
      <c r="M28" s="188"/>
      <c r="N28" s="21"/>
    </row>
    <row r="29" spans="1:14" s="22" customFormat="1" ht="15.75">
      <c r="A29" s="16"/>
      <c r="B29" s="17"/>
      <c r="C29" s="38">
        <v>5</v>
      </c>
      <c r="D29" s="43">
        <v>1.8</v>
      </c>
      <c r="E29" s="36"/>
      <c r="F29" s="41">
        <v>1.8</v>
      </c>
      <c r="G29" s="214">
        <f>G25*1.8</f>
        <v>17743.00896</v>
      </c>
      <c r="H29" s="215"/>
      <c r="I29" s="187"/>
      <c r="J29" s="37"/>
      <c r="K29" s="209">
        <f>D8*1.8</f>
        <v>588.96</v>
      </c>
      <c r="L29" s="209"/>
      <c r="M29" s="188"/>
      <c r="N29" s="21"/>
    </row>
    <row r="30" spans="1:14" s="22" customFormat="1" ht="16.5" thickBot="1">
      <c r="A30" s="16"/>
      <c r="B30" s="17"/>
      <c r="C30" s="39">
        <v>6</v>
      </c>
      <c r="D30" s="44">
        <v>2</v>
      </c>
      <c r="E30" s="40"/>
      <c r="F30" s="42">
        <v>2</v>
      </c>
      <c r="G30" s="219">
        <f>G25*2</f>
        <v>19714.4544</v>
      </c>
      <c r="H30" s="220"/>
      <c r="I30" s="189"/>
      <c r="J30" s="28"/>
      <c r="K30" s="210">
        <f>D8*2</f>
        <v>654.4</v>
      </c>
      <c r="L30" s="209"/>
      <c r="M30" s="190"/>
      <c r="N30" s="21"/>
    </row>
    <row r="31" spans="1:14" s="22" customFormat="1" ht="15">
      <c r="A31" s="2"/>
      <c r="B31" s="1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/>
    </row>
    <row r="32" spans="1:14" s="22" customFormat="1" ht="15.75">
      <c r="A32" s="2"/>
      <c r="B32" s="17"/>
      <c r="C32" s="216" t="s">
        <v>8</v>
      </c>
      <c r="D32" s="216"/>
      <c r="E32" s="216"/>
      <c r="F32" s="159"/>
      <c r="G32" s="217"/>
      <c r="H32" s="217"/>
      <c r="I32" s="217"/>
      <c r="J32" s="159"/>
      <c r="K32" s="218"/>
      <c r="L32" s="218"/>
      <c r="M32" s="218"/>
      <c r="N32" s="21"/>
    </row>
    <row r="33" spans="1:14" ht="15.75">
      <c r="A33" s="2"/>
      <c r="B33" s="4"/>
      <c r="C33" s="155"/>
      <c r="D33" s="7"/>
      <c r="E33" s="155"/>
      <c r="F33" s="155"/>
      <c r="G33" s="169"/>
      <c r="H33" s="160"/>
      <c r="I33" s="161"/>
      <c r="J33" s="155"/>
      <c r="K33" s="155"/>
      <c r="L33" s="155"/>
      <c r="M33" s="155"/>
      <c r="N33" s="6"/>
    </row>
    <row r="34" spans="1:14" ht="15.75" customHeight="1" hidden="1">
      <c r="A34" s="2"/>
      <c r="B34" s="4"/>
      <c r="C34" s="155"/>
      <c r="D34" s="155"/>
      <c r="E34" s="155"/>
      <c r="F34" s="155"/>
      <c r="G34" s="169"/>
      <c r="H34" s="160"/>
      <c r="I34" s="161"/>
      <c r="J34" s="155"/>
      <c r="K34" s="155"/>
      <c r="L34" s="155"/>
      <c r="M34" s="155"/>
      <c r="N34" s="6"/>
    </row>
    <row r="35" spans="1:14" ht="15.75">
      <c r="A35" s="2"/>
      <c r="B35" s="4"/>
      <c r="C35" s="155"/>
      <c r="D35" s="155"/>
      <c r="E35" s="155"/>
      <c r="F35" s="155"/>
      <c r="G35" s="169"/>
      <c r="H35" s="160"/>
      <c r="I35" s="161"/>
      <c r="J35" s="155"/>
      <c r="K35" s="155"/>
      <c r="L35" s="155"/>
      <c r="M35" s="155"/>
      <c r="N35" s="6"/>
    </row>
    <row r="36" spans="1:14" ht="15.75">
      <c r="A36" s="2"/>
      <c r="B36" s="4"/>
      <c r="C36" s="155"/>
      <c r="D36" s="155"/>
      <c r="E36" s="155"/>
      <c r="F36" s="155"/>
      <c r="G36" s="169"/>
      <c r="H36" s="160"/>
      <c r="I36" s="161"/>
      <c r="J36" s="155"/>
      <c r="K36" s="155"/>
      <c r="L36" s="155"/>
      <c r="M36" s="155"/>
      <c r="N36" s="6"/>
    </row>
    <row r="37" spans="1:14" ht="15.75">
      <c r="A37" s="2"/>
      <c r="B37" s="4"/>
      <c r="C37" s="155"/>
      <c r="D37" s="155"/>
      <c r="E37" s="155"/>
      <c r="F37" s="155"/>
      <c r="G37" s="169"/>
      <c r="H37" s="160"/>
      <c r="I37" s="161"/>
      <c r="J37" s="155"/>
      <c r="K37" s="155"/>
      <c r="L37" s="155"/>
      <c r="M37" s="155"/>
      <c r="N37" s="6"/>
    </row>
    <row r="38" spans="1:14" ht="15.75">
      <c r="A38" s="2"/>
      <c r="B38" s="4"/>
      <c r="C38" s="155"/>
      <c r="D38" s="155"/>
      <c r="E38" s="155"/>
      <c r="F38" s="155"/>
      <c r="G38" s="169"/>
      <c r="H38" s="160"/>
      <c r="I38" s="161"/>
      <c r="J38" s="155"/>
      <c r="K38" s="155"/>
      <c r="L38" s="155"/>
      <c r="M38" s="155"/>
      <c r="N38" s="6"/>
    </row>
    <row r="39" spans="1:14" ht="15.75">
      <c r="A39" s="2"/>
      <c r="B39" s="4"/>
      <c r="C39" s="155"/>
      <c r="D39" s="155"/>
      <c r="E39" s="155"/>
      <c r="F39" s="155"/>
      <c r="G39" s="169"/>
      <c r="H39" s="160"/>
      <c r="I39" s="161"/>
      <c r="J39" s="155"/>
      <c r="K39" s="155"/>
      <c r="L39" s="155"/>
      <c r="M39" s="155"/>
      <c r="N39" s="6"/>
    </row>
    <row r="40" spans="1:14" ht="15.75">
      <c r="A40" s="2"/>
      <c r="B40" s="4"/>
      <c r="C40" s="155"/>
      <c r="D40" s="155"/>
      <c r="E40" s="155"/>
      <c r="F40" s="155"/>
      <c r="G40" s="169"/>
      <c r="H40" s="160"/>
      <c r="I40" s="161"/>
      <c r="J40" s="155"/>
      <c r="K40" s="155"/>
      <c r="L40" s="155"/>
      <c r="M40" s="155"/>
      <c r="N40" s="6"/>
    </row>
    <row r="41" spans="1:14" ht="15.75">
      <c r="A41" s="2"/>
      <c r="B41" s="4"/>
      <c r="C41" s="155"/>
      <c r="D41" s="155"/>
      <c r="E41" s="155"/>
      <c r="F41" s="155"/>
      <c r="G41" s="169"/>
      <c r="H41" s="160"/>
      <c r="I41" s="161"/>
      <c r="J41" s="155"/>
      <c r="K41" s="155"/>
      <c r="L41" s="155"/>
      <c r="M41" s="155"/>
      <c r="N41" s="6"/>
    </row>
    <row r="42" spans="1:14" ht="15.75">
      <c r="A42" s="2"/>
      <c r="B42" s="4"/>
      <c r="C42" s="155"/>
      <c r="D42" s="155"/>
      <c r="E42" s="155"/>
      <c r="F42" s="155"/>
      <c r="G42" s="169"/>
      <c r="H42" s="160"/>
      <c r="I42" s="161"/>
      <c r="J42" s="155"/>
      <c r="K42" s="155"/>
      <c r="L42" s="155"/>
      <c r="M42" s="155"/>
      <c r="N42" s="6"/>
    </row>
    <row r="43" spans="1:14" ht="15.75">
      <c r="A43" s="2"/>
      <c r="B43" s="4"/>
      <c r="C43" s="155"/>
      <c r="D43" s="155"/>
      <c r="E43" s="155"/>
      <c r="F43" s="155"/>
      <c r="G43" s="169"/>
      <c r="H43" s="160"/>
      <c r="I43" s="161"/>
      <c r="J43" s="155"/>
      <c r="K43" s="155"/>
      <c r="L43" s="155"/>
      <c r="M43" s="155"/>
      <c r="N43" s="6"/>
    </row>
    <row r="44" spans="1:14" ht="15.75">
      <c r="A44" s="2"/>
      <c r="B44" s="4"/>
      <c r="C44" s="155"/>
      <c r="D44" s="155"/>
      <c r="E44" s="155"/>
      <c r="F44" s="155"/>
      <c r="G44" s="169"/>
      <c r="H44" s="160"/>
      <c r="I44" s="161"/>
      <c r="J44" s="155"/>
      <c r="K44" s="155"/>
      <c r="L44" s="155"/>
      <c r="M44" s="155"/>
      <c r="N44" s="6"/>
    </row>
    <row r="45" spans="1:14" ht="15.75">
      <c r="A45" s="2"/>
      <c r="B45" s="4"/>
      <c r="C45" s="155"/>
      <c r="D45" s="155"/>
      <c r="E45" s="155"/>
      <c r="F45" s="155"/>
      <c r="G45" s="169"/>
      <c r="H45" s="160"/>
      <c r="I45" s="161"/>
      <c r="J45" s="155"/>
      <c r="K45" s="155"/>
      <c r="L45" s="155"/>
      <c r="M45" s="155"/>
      <c r="N45" s="6"/>
    </row>
    <row r="46" spans="1:14" ht="15.75">
      <c r="A46" s="2"/>
      <c r="B46" s="4"/>
      <c r="C46" s="155"/>
      <c r="D46" s="155"/>
      <c r="E46" s="155"/>
      <c r="F46" s="155"/>
      <c r="G46" s="169"/>
      <c r="H46" s="160"/>
      <c r="I46" s="161"/>
      <c r="J46" s="155"/>
      <c r="K46" s="155"/>
      <c r="L46" s="155"/>
      <c r="M46" s="155"/>
      <c r="N46" s="6"/>
    </row>
    <row r="47" spans="1:14" ht="15.75">
      <c r="A47" s="2"/>
      <c r="B47" s="4"/>
      <c r="C47" s="155"/>
      <c r="D47" s="168" t="s">
        <v>74</v>
      </c>
      <c r="E47" s="155"/>
      <c r="F47" s="155"/>
      <c r="G47" s="169"/>
      <c r="H47" s="160"/>
      <c r="I47" s="161"/>
      <c r="J47" s="155"/>
      <c r="K47" s="155"/>
      <c r="L47" s="211" t="s">
        <v>81</v>
      </c>
      <c r="M47" s="171" t="s">
        <v>73</v>
      </c>
      <c r="N47" s="6"/>
    </row>
    <row r="48" spans="1:14" ht="8.25" customHeight="1">
      <c r="A48" s="2"/>
      <c r="B48" s="4"/>
      <c r="C48" s="4"/>
      <c r="D48" s="4"/>
      <c r="E48" s="4"/>
      <c r="F48" s="4"/>
      <c r="G48" s="9"/>
      <c r="H48" s="4"/>
      <c r="I48" s="4"/>
      <c r="J48" s="4"/>
      <c r="K48" s="4"/>
      <c r="L48" s="4"/>
      <c r="M48" s="170"/>
      <c r="N48" s="6"/>
    </row>
    <row r="49" spans="2:14" ht="3" customHeight="1" thickBot="1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</row>
  </sheetData>
  <sheetProtection/>
  <mergeCells count="18">
    <mergeCell ref="C4:M4"/>
    <mergeCell ref="D7:G7"/>
    <mergeCell ref="C8:C9"/>
    <mergeCell ref="C12:C13"/>
    <mergeCell ref="D12:D13"/>
    <mergeCell ref="C22:C23"/>
    <mergeCell ref="D22:D23"/>
    <mergeCell ref="G22:M23"/>
    <mergeCell ref="K10:M10"/>
    <mergeCell ref="G25:H25"/>
    <mergeCell ref="G26:H26"/>
    <mergeCell ref="G27:H27"/>
    <mergeCell ref="C32:E32"/>
    <mergeCell ref="G32:I32"/>
    <mergeCell ref="K32:M32"/>
    <mergeCell ref="G28:H28"/>
    <mergeCell ref="G29:H29"/>
    <mergeCell ref="G30:H30"/>
  </mergeCells>
  <printOptions/>
  <pageMargins left="0.7086614173228347" right="0.7086614173228347" top="0.7874015748031497" bottom="0.7874015748031497" header="0.31496062992125984" footer="0.31496062992125984"/>
  <pageSetup fitToHeight="1" fitToWidth="1" orientation="portrait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6">
      <selection activeCell="M58" sqref="M58"/>
    </sheetView>
  </sheetViews>
  <sheetFormatPr defaultColWidth="9.00390625" defaultRowHeight="12.75"/>
  <cols>
    <col min="1" max="1" width="2.875" style="0" customWidth="1"/>
    <col min="2" max="2" width="3.625" style="0" customWidth="1"/>
    <col min="3" max="3" width="14.125" style="0" customWidth="1"/>
    <col min="4" max="4" width="14.875" style="0" customWidth="1"/>
    <col min="5" max="5" width="9.125" style="0" hidden="1" customWidth="1"/>
    <col min="6" max="6" width="0.12890625" style="0" hidden="1" customWidth="1"/>
    <col min="7" max="8" width="14.375" style="0" customWidth="1"/>
    <col min="9" max="9" width="15.125" style="0" customWidth="1"/>
    <col min="10" max="10" width="9.125" style="0" hidden="1" customWidth="1"/>
    <col min="11" max="11" width="14.00390625" style="0" customWidth="1"/>
    <col min="12" max="12" width="14.25390625" style="0" customWidth="1"/>
    <col min="13" max="13" width="13.375" style="0" customWidth="1"/>
    <col min="14" max="14" width="3.625" style="0" customWidth="1"/>
    <col min="16" max="16" width="9.25390625" style="0" bestFit="1" customWidth="1"/>
  </cols>
  <sheetData>
    <row r="1" spans="2:14" ht="17.2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customHeight="1">
      <c r="A2" s="2"/>
      <c r="B2" s="3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5"/>
    </row>
    <row r="3" spans="1:14" ht="12.75" hidden="1">
      <c r="A3" s="2"/>
      <c r="B3" s="4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6"/>
    </row>
    <row r="4" spans="1:14" ht="15.75">
      <c r="A4" s="2"/>
      <c r="B4" s="4"/>
      <c r="C4" s="241" t="s">
        <v>0</v>
      </c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6"/>
    </row>
    <row r="5" spans="1:14" ht="12.75" customHeight="1">
      <c r="A5" s="2"/>
      <c r="B5" s="4"/>
      <c r="C5" s="156"/>
      <c r="D5" s="156"/>
      <c r="E5" s="156"/>
      <c r="F5" s="156"/>
      <c r="G5" s="156"/>
      <c r="H5" s="156"/>
      <c r="I5" s="156"/>
      <c r="J5" s="155"/>
      <c r="K5" s="155"/>
      <c r="L5" s="155"/>
      <c r="M5" s="155"/>
      <c r="N5" s="6"/>
    </row>
    <row r="6" spans="1:14" ht="12.75" customHeight="1" thickBot="1">
      <c r="A6" s="2"/>
      <c r="B6" s="4"/>
      <c r="C6" s="24"/>
      <c r="D6" s="24"/>
      <c r="E6" s="24"/>
      <c r="F6" s="24"/>
      <c r="G6" s="24"/>
      <c r="H6" s="7"/>
      <c r="I6" s="7"/>
      <c r="J6" s="8"/>
      <c r="K6" s="8"/>
      <c r="L6" s="8"/>
      <c r="M6" s="8"/>
      <c r="N6" s="6"/>
    </row>
    <row r="7" spans="1:14" ht="18.75" customHeight="1">
      <c r="A7" s="2"/>
      <c r="B7" s="4"/>
      <c r="C7" s="154" t="s">
        <v>6</v>
      </c>
      <c r="D7" s="222" t="s">
        <v>72</v>
      </c>
      <c r="E7" s="222"/>
      <c r="F7" s="222"/>
      <c r="G7" s="223"/>
      <c r="H7" s="7"/>
      <c r="I7" s="7"/>
      <c r="J7" s="8"/>
      <c r="K7" s="8"/>
      <c r="L7" s="8"/>
      <c r="M7" s="8"/>
      <c r="N7" s="6"/>
    </row>
    <row r="8" spans="1:14" s="22" customFormat="1" ht="18.75" customHeight="1">
      <c r="A8" s="16"/>
      <c r="B8" s="17"/>
      <c r="C8" s="224" t="s">
        <v>7</v>
      </c>
      <c r="D8" s="153">
        <v>307.7</v>
      </c>
      <c r="E8" s="18"/>
      <c r="F8" s="18"/>
      <c r="G8" s="25" t="s">
        <v>9</v>
      </c>
      <c r="H8" s="19"/>
      <c r="I8" s="164">
        <v>1.768</v>
      </c>
      <c r="J8" s="20"/>
      <c r="K8" s="19"/>
      <c r="L8" s="20"/>
      <c r="M8" s="20"/>
      <c r="N8" s="21"/>
    </row>
    <row r="9" spans="1:14" s="22" customFormat="1" ht="20.25" customHeight="1" thickBot="1">
      <c r="A9" s="16"/>
      <c r="B9" s="17"/>
      <c r="C9" s="225"/>
      <c r="D9" s="33">
        <v>1.768</v>
      </c>
      <c r="E9" s="26"/>
      <c r="F9" s="26"/>
      <c r="G9" s="27" t="s">
        <v>10</v>
      </c>
      <c r="H9" s="19"/>
      <c r="I9" s="165">
        <f>D9*30.126</f>
        <v>53.262768</v>
      </c>
      <c r="J9" s="20"/>
      <c r="K9" s="20"/>
      <c r="L9" s="20"/>
      <c r="M9" s="20"/>
      <c r="N9" s="21"/>
    </row>
    <row r="10" spans="1:14" s="22" customFormat="1" ht="15.75" thickBot="1">
      <c r="A10" s="16"/>
      <c r="B10" s="17"/>
      <c r="C10" s="34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1"/>
    </row>
    <row r="11" spans="1:14" s="22" customFormat="1" ht="15.75" hidden="1" thickBot="1">
      <c r="A11" s="16"/>
      <c r="B11" s="17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/>
    </row>
    <row r="12" spans="1:15" s="22" customFormat="1" ht="18.75" customHeight="1" thickBot="1">
      <c r="A12" s="16"/>
      <c r="B12" s="32"/>
      <c r="C12" s="226" t="s">
        <v>1</v>
      </c>
      <c r="D12" s="228" t="s">
        <v>11</v>
      </c>
      <c r="E12" s="31" t="s">
        <v>2</v>
      </c>
      <c r="F12" s="56"/>
      <c r="G12" s="50" t="s">
        <v>3</v>
      </c>
      <c r="H12" s="52" t="s">
        <v>4</v>
      </c>
      <c r="I12" s="50" t="s">
        <v>5</v>
      </c>
      <c r="J12" s="54"/>
      <c r="K12" s="50" t="s">
        <v>3</v>
      </c>
      <c r="L12" s="50" t="s">
        <v>4</v>
      </c>
      <c r="M12" s="48" t="s">
        <v>5</v>
      </c>
      <c r="N12" s="30"/>
      <c r="O12" s="23"/>
    </row>
    <row r="13" spans="1:14" s="22" customFormat="1" ht="16.5" thickBot="1">
      <c r="A13" s="16"/>
      <c r="B13" s="32"/>
      <c r="C13" s="227"/>
      <c r="D13" s="229"/>
      <c r="E13" s="29"/>
      <c r="F13" s="29"/>
      <c r="G13" s="55">
        <v>8</v>
      </c>
      <c r="H13" s="53">
        <v>7.75</v>
      </c>
      <c r="I13" s="55">
        <v>7.5</v>
      </c>
      <c r="J13" s="29"/>
      <c r="K13" s="55">
        <v>8</v>
      </c>
      <c r="L13" s="51">
        <v>7.75</v>
      </c>
      <c r="M13" s="49">
        <v>7.5</v>
      </c>
      <c r="N13" s="30"/>
    </row>
    <row r="14" spans="1:14" s="22" customFormat="1" ht="15">
      <c r="A14" s="16"/>
      <c r="B14" s="17"/>
      <c r="C14" s="58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21"/>
    </row>
    <row r="15" spans="1:16" s="22" customFormat="1" ht="15.75">
      <c r="A15" s="16"/>
      <c r="B15" s="32"/>
      <c r="C15" s="59">
        <v>1</v>
      </c>
      <c r="D15" s="43">
        <v>1</v>
      </c>
      <c r="E15" s="36"/>
      <c r="F15" s="41">
        <v>1</v>
      </c>
      <c r="G15" s="162">
        <f>K15*30.126</f>
        <v>53.262768</v>
      </c>
      <c r="H15" s="162">
        <f aca="true" t="shared" si="0" ref="H15:H20">G15*40/38.75</f>
        <v>54.98092180645162</v>
      </c>
      <c r="I15" s="162">
        <f aca="true" t="shared" si="1" ref="I15:I20">G15*40/37.5</f>
        <v>56.813619200000005</v>
      </c>
      <c r="J15" s="37"/>
      <c r="K15" s="45">
        <f>I8</f>
        <v>1.768</v>
      </c>
      <c r="L15" s="45">
        <f aca="true" t="shared" si="2" ref="L15:L20">K15*40/38.75</f>
        <v>1.8250322580645162</v>
      </c>
      <c r="M15" s="62">
        <f aca="true" t="shared" si="3" ref="M15:M20">K15*40/37.5</f>
        <v>1.8858666666666666</v>
      </c>
      <c r="N15" s="63"/>
      <c r="P15" s="57"/>
    </row>
    <row r="16" spans="1:16" s="22" customFormat="1" ht="15.75">
      <c r="A16" s="16"/>
      <c r="B16" s="32"/>
      <c r="C16" s="38">
        <v>2</v>
      </c>
      <c r="D16" s="43">
        <v>1.2</v>
      </c>
      <c r="E16" s="36"/>
      <c r="F16" s="41">
        <v>1.2</v>
      </c>
      <c r="G16" s="162">
        <f>G15*1.2</f>
        <v>63.9153216</v>
      </c>
      <c r="H16" s="162">
        <f t="shared" si="0"/>
        <v>65.97710616774192</v>
      </c>
      <c r="I16" s="162">
        <f t="shared" si="1"/>
        <v>68.17634303999999</v>
      </c>
      <c r="J16" s="37"/>
      <c r="K16" s="45">
        <f>I8*1.2</f>
        <v>2.1216</v>
      </c>
      <c r="L16" s="45">
        <f t="shared" si="2"/>
        <v>2.1900387096774194</v>
      </c>
      <c r="M16" s="47">
        <f t="shared" si="3"/>
        <v>2.26304</v>
      </c>
      <c r="N16" s="21"/>
      <c r="P16" s="152"/>
    </row>
    <row r="17" spans="1:14" s="22" customFormat="1" ht="15.75">
      <c r="A17" s="16"/>
      <c r="B17" s="32"/>
      <c r="C17" s="38">
        <v>3</v>
      </c>
      <c r="D17" s="43">
        <v>1.4</v>
      </c>
      <c r="E17" s="36"/>
      <c r="F17" s="41">
        <v>1.4</v>
      </c>
      <c r="G17" s="162">
        <f>G15*1.4</f>
        <v>74.5678752</v>
      </c>
      <c r="H17" s="162">
        <f t="shared" si="0"/>
        <v>76.97329052903225</v>
      </c>
      <c r="I17" s="162">
        <f t="shared" si="1"/>
        <v>79.53906688000001</v>
      </c>
      <c r="J17" s="37"/>
      <c r="K17" s="45">
        <f>I8*1.4</f>
        <v>2.4752</v>
      </c>
      <c r="L17" s="45">
        <f t="shared" si="2"/>
        <v>2.5550451612903227</v>
      </c>
      <c r="M17" s="47">
        <f t="shared" si="3"/>
        <v>2.6402133333333335</v>
      </c>
      <c r="N17" s="21"/>
    </row>
    <row r="18" spans="1:14" s="22" customFormat="1" ht="15.75">
      <c r="A18" s="16"/>
      <c r="B18" s="32"/>
      <c r="C18" s="38">
        <v>4</v>
      </c>
      <c r="D18" s="43">
        <v>1.6</v>
      </c>
      <c r="E18" s="36"/>
      <c r="F18" s="41">
        <v>1.6</v>
      </c>
      <c r="G18" s="162">
        <f>G15*1.6</f>
        <v>85.22042880000001</v>
      </c>
      <c r="H18" s="162">
        <f t="shared" si="0"/>
        <v>87.9694748903226</v>
      </c>
      <c r="I18" s="162">
        <f t="shared" si="1"/>
        <v>90.90179072000001</v>
      </c>
      <c r="J18" s="37"/>
      <c r="K18" s="45">
        <f>I8*1.6</f>
        <v>2.8288</v>
      </c>
      <c r="L18" s="45">
        <f t="shared" si="2"/>
        <v>2.9200516129032263</v>
      </c>
      <c r="M18" s="47">
        <f t="shared" si="3"/>
        <v>3.017386666666667</v>
      </c>
      <c r="N18" s="21"/>
    </row>
    <row r="19" spans="1:14" s="22" customFormat="1" ht="15.75">
      <c r="A19" s="16"/>
      <c r="B19" s="32"/>
      <c r="C19" s="38">
        <v>5</v>
      </c>
      <c r="D19" s="43">
        <v>1.8</v>
      </c>
      <c r="E19" s="36"/>
      <c r="F19" s="41">
        <v>1.8</v>
      </c>
      <c r="G19" s="162">
        <f>G15*1.8</f>
        <v>95.8729824</v>
      </c>
      <c r="H19" s="162">
        <f t="shared" si="0"/>
        <v>98.9656592516129</v>
      </c>
      <c r="I19" s="162">
        <f t="shared" si="1"/>
        <v>102.26451456</v>
      </c>
      <c r="J19" s="37"/>
      <c r="K19" s="45">
        <f>I8*1.8</f>
        <v>3.1824</v>
      </c>
      <c r="L19" s="45">
        <f t="shared" si="2"/>
        <v>3.2850580645161287</v>
      </c>
      <c r="M19" s="60">
        <f t="shared" si="3"/>
        <v>3.39456</v>
      </c>
      <c r="N19" s="21"/>
    </row>
    <row r="20" spans="1:14" s="22" customFormat="1" ht="16.5" thickBot="1">
      <c r="A20" s="16"/>
      <c r="B20" s="32"/>
      <c r="C20" s="39">
        <v>6</v>
      </c>
      <c r="D20" s="44">
        <v>2</v>
      </c>
      <c r="E20" s="40"/>
      <c r="F20" s="42">
        <v>2</v>
      </c>
      <c r="G20" s="163">
        <f>G15*2</f>
        <v>106.525536</v>
      </c>
      <c r="H20" s="163">
        <f t="shared" si="0"/>
        <v>109.96184361290324</v>
      </c>
      <c r="I20" s="163">
        <f t="shared" si="1"/>
        <v>113.62723840000001</v>
      </c>
      <c r="J20" s="28"/>
      <c r="K20" s="46">
        <f>I8*2</f>
        <v>3.536</v>
      </c>
      <c r="L20" s="46">
        <f t="shared" si="2"/>
        <v>3.6500645161290324</v>
      </c>
      <c r="M20" s="61">
        <f t="shared" si="3"/>
        <v>3.771733333333333</v>
      </c>
      <c r="N20" s="21"/>
    </row>
    <row r="21" spans="1:14" s="22" customFormat="1" ht="16.5" thickBot="1">
      <c r="A21" s="16"/>
      <c r="B21" s="17"/>
      <c r="C21" s="172"/>
      <c r="D21" s="173"/>
      <c r="E21" s="20"/>
      <c r="F21" s="174"/>
      <c r="G21" s="175"/>
      <c r="H21" s="175"/>
      <c r="I21" s="175"/>
      <c r="J21" s="20"/>
      <c r="K21" s="176"/>
      <c r="L21" s="176"/>
      <c r="M21" s="176"/>
      <c r="N21" s="21"/>
    </row>
    <row r="22" spans="1:14" s="22" customFormat="1" ht="16.5" thickBot="1">
      <c r="A22" s="16"/>
      <c r="B22" s="17"/>
      <c r="C22" s="226" t="s">
        <v>75</v>
      </c>
      <c r="D22" s="228" t="s">
        <v>76</v>
      </c>
      <c r="E22" s="31" t="s">
        <v>2</v>
      </c>
      <c r="F22" s="56"/>
      <c r="G22" s="50" t="s">
        <v>3</v>
      </c>
      <c r="H22" s="52" t="s">
        <v>4</v>
      </c>
      <c r="I22" s="50" t="s">
        <v>5</v>
      </c>
      <c r="J22" s="54"/>
      <c r="K22" s="50" t="s">
        <v>3</v>
      </c>
      <c r="L22" s="50" t="s">
        <v>4</v>
      </c>
      <c r="M22" s="48" t="s">
        <v>5</v>
      </c>
      <c r="N22" s="21"/>
    </row>
    <row r="23" spans="1:14" s="22" customFormat="1" ht="16.5" thickBot="1">
      <c r="A23" s="16"/>
      <c r="B23" s="17"/>
      <c r="C23" s="227"/>
      <c r="D23" s="229"/>
      <c r="E23" s="29"/>
      <c r="F23" s="29"/>
      <c r="G23" s="55">
        <v>8</v>
      </c>
      <c r="H23" s="53">
        <v>7.75</v>
      </c>
      <c r="I23" s="55">
        <v>7.5</v>
      </c>
      <c r="J23" s="29"/>
      <c r="K23" s="55">
        <v>8</v>
      </c>
      <c r="L23" s="51">
        <v>7.75</v>
      </c>
      <c r="M23" s="177">
        <v>7.5</v>
      </c>
      <c r="N23" s="21"/>
    </row>
    <row r="24" spans="1:14" s="22" customFormat="1" ht="15.75" thickBot="1">
      <c r="A24" s="16"/>
      <c r="B24" s="17"/>
      <c r="C24" s="178"/>
      <c r="D24" s="178"/>
      <c r="E24" s="178"/>
      <c r="F24" s="178"/>
      <c r="G24" s="178"/>
      <c r="H24" s="178"/>
      <c r="I24" s="178"/>
      <c r="J24" s="178"/>
      <c r="K24" s="179"/>
      <c r="L24" s="179"/>
      <c r="M24" s="179"/>
      <c r="N24" s="21"/>
    </row>
    <row r="25" spans="1:14" s="22" customFormat="1" ht="15.75">
      <c r="A25" s="16"/>
      <c r="B25" s="17"/>
      <c r="C25" s="180">
        <v>1</v>
      </c>
      <c r="D25" s="181">
        <v>1</v>
      </c>
      <c r="E25" s="182"/>
      <c r="F25" s="183">
        <v>1</v>
      </c>
      <c r="G25" s="212">
        <f>K25*30.126</f>
        <v>9269.7702</v>
      </c>
      <c r="H25" s="213"/>
      <c r="I25" s="184"/>
      <c r="J25" s="185"/>
      <c r="K25" s="239">
        <f>D8</f>
        <v>307.7</v>
      </c>
      <c r="L25" s="240"/>
      <c r="M25" s="186"/>
      <c r="N25" s="21"/>
    </row>
    <row r="26" spans="1:14" s="22" customFormat="1" ht="15.75">
      <c r="A26" s="16"/>
      <c r="B26" s="17"/>
      <c r="C26" s="38">
        <v>2</v>
      </c>
      <c r="D26" s="43">
        <v>1.2</v>
      </c>
      <c r="E26" s="36"/>
      <c r="F26" s="41">
        <v>1.2</v>
      </c>
      <c r="G26" s="214">
        <f>G25*1.2</f>
        <v>11123.724240000001</v>
      </c>
      <c r="H26" s="215"/>
      <c r="I26" s="187"/>
      <c r="J26" s="37"/>
      <c r="K26" s="235">
        <f>D8*1.2</f>
        <v>369.23999999999995</v>
      </c>
      <c r="L26" s="236"/>
      <c r="M26" s="188"/>
      <c r="N26" s="21"/>
    </row>
    <row r="27" spans="1:14" s="22" customFormat="1" ht="15.75">
      <c r="A27" s="16"/>
      <c r="B27" s="17"/>
      <c r="C27" s="38">
        <v>3</v>
      </c>
      <c r="D27" s="43">
        <v>1.4</v>
      </c>
      <c r="E27" s="36"/>
      <c r="F27" s="41">
        <v>1.4</v>
      </c>
      <c r="G27" s="214">
        <f>G25*1.4</f>
        <v>12977.67828</v>
      </c>
      <c r="H27" s="215"/>
      <c r="I27" s="187"/>
      <c r="J27" s="37"/>
      <c r="K27" s="235">
        <f>D8*1.4</f>
        <v>430.78</v>
      </c>
      <c r="L27" s="236"/>
      <c r="M27" s="188"/>
      <c r="N27" s="21"/>
    </row>
    <row r="28" spans="1:14" s="22" customFormat="1" ht="15.75">
      <c r="A28" s="16"/>
      <c r="B28" s="17"/>
      <c r="C28" s="38">
        <v>4</v>
      </c>
      <c r="D28" s="43">
        <v>1.6</v>
      </c>
      <c r="E28" s="36"/>
      <c r="F28" s="41">
        <v>1.6</v>
      </c>
      <c r="G28" s="214">
        <f>G25*1.6</f>
        <v>14831.632320000002</v>
      </c>
      <c r="H28" s="215"/>
      <c r="I28" s="187"/>
      <c r="J28" s="37"/>
      <c r="K28" s="235">
        <f>D8*1.6</f>
        <v>492.32</v>
      </c>
      <c r="L28" s="236"/>
      <c r="M28" s="188"/>
      <c r="N28" s="21"/>
    </row>
    <row r="29" spans="1:14" s="22" customFormat="1" ht="15.75">
      <c r="A29" s="16"/>
      <c r="B29" s="17"/>
      <c r="C29" s="38">
        <v>5</v>
      </c>
      <c r="D29" s="43">
        <v>1.8</v>
      </c>
      <c r="E29" s="36"/>
      <c r="F29" s="41">
        <v>1.8</v>
      </c>
      <c r="G29" s="214">
        <f>G25*1.8</f>
        <v>16685.58636</v>
      </c>
      <c r="H29" s="215"/>
      <c r="I29" s="187"/>
      <c r="J29" s="37"/>
      <c r="K29" s="235">
        <f>D8*1.8</f>
        <v>553.86</v>
      </c>
      <c r="L29" s="236"/>
      <c r="M29" s="188"/>
      <c r="N29" s="21"/>
    </row>
    <row r="30" spans="1:14" s="22" customFormat="1" ht="16.5" thickBot="1">
      <c r="A30" s="16"/>
      <c r="B30" s="17"/>
      <c r="C30" s="39">
        <v>6</v>
      </c>
      <c r="D30" s="44">
        <v>2</v>
      </c>
      <c r="E30" s="40"/>
      <c r="F30" s="42">
        <v>2</v>
      </c>
      <c r="G30" s="219">
        <f>G25*2</f>
        <v>18539.5404</v>
      </c>
      <c r="H30" s="220"/>
      <c r="I30" s="189"/>
      <c r="J30" s="28"/>
      <c r="K30" s="237">
        <f>D8*2</f>
        <v>615.4</v>
      </c>
      <c r="L30" s="238"/>
      <c r="M30" s="190"/>
      <c r="N30" s="21"/>
    </row>
    <row r="31" spans="1:14" s="22" customFormat="1" ht="15.75">
      <c r="A31" s="16"/>
      <c r="B31" s="17"/>
      <c r="C31" s="172"/>
      <c r="D31" s="173"/>
      <c r="E31" s="20"/>
      <c r="F31" s="174"/>
      <c r="G31" s="175"/>
      <c r="H31" s="175"/>
      <c r="I31" s="175"/>
      <c r="J31" s="20"/>
      <c r="K31" s="176"/>
      <c r="L31" s="176"/>
      <c r="M31" s="176"/>
      <c r="N31" s="21"/>
    </row>
    <row r="32" spans="1:14" s="22" customFormat="1" ht="15">
      <c r="A32" s="16"/>
      <c r="B32" s="17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</row>
    <row r="33" spans="1:14" s="22" customFormat="1" ht="15.75">
      <c r="A33" s="16"/>
      <c r="B33" s="17"/>
      <c r="C33" s="157"/>
      <c r="D33" s="158"/>
      <c r="E33" s="159"/>
      <c r="F33" s="159"/>
      <c r="G33" s="217" t="s">
        <v>8</v>
      </c>
      <c r="H33" s="217"/>
      <c r="I33" s="217"/>
      <c r="J33" s="159"/>
      <c r="K33" s="218"/>
      <c r="L33" s="218"/>
      <c r="M33" s="218"/>
      <c r="N33" s="21"/>
    </row>
    <row r="34" spans="1:14" s="22" customFormat="1" ht="15.75">
      <c r="A34" s="16"/>
      <c r="B34" s="4"/>
      <c r="C34" s="155"/>
      <c r="D34" s="7"/>
      <c r="E34" s="155"/>
      <c r="F34" s="155"/>
      <c r="G34" s="151"/>
      <c r="H34" s="160"/>
      <c r="I34" s="161"/>
      <c r="J34" s="155"/>
      <c r="K34" s="155"/>
      <c r="L34" s="155"/>
      <c r="M34" s="155"/>
      <c r="N34" s="21"/>
    </row>
    <row r="35" spans="1:14" s="22" customFormat="1" ht="15.75">
      <c r="A35" s="16"/>
      <c r="B35" s="4"/>
      <c r="C35" s="155"/>
      <c r="D35" s="155"/>
      <c r="E35" s="155"/>
      <c r="F35" s="155"/>
      <c r="G35" s="151"/>
      <c r="H35" s="160"/>
      <c r="I35" s="161"/>
      <c r="J35" s="155"/>
      <c r="K35" s="155"/>
      <c r="L35" s="155"/>
      <c r="M35" s="155"/>
      <c r="N35" s="21"/>
    </row>
    <row r="36" spans="1:14" s="22" customFormat="1" ht="15.75">
      <c r="A36" s="16"/>
      <c r="B36" s="4"/>
      <c r="C36" s="155"/>
      <c r="D36" s="155"/>
      <c r="E36" s="155"/>
      <c r="F36" s="155"/>
      <c r="G36" s="151"/>
      <c r="H36" s="160"/>
      <c r="I36" s="161"/>
      <c r="J36" s="155"/>
      <c r="K36" s="155"/>
      <c r="L36" s="20"/>
      <c r="M36" s="155"/>
      <c r="N36" s="21"/>
    </row>
    <row r="37" spans="1:14" s="22" customFormat="1" ht="15.75">
      <c r="A37" s="16"/>
      <c r="B37" s="4"/>
      <c r="C37" s="155"/>
      <c r="D37" s="155"/>
      <c r="E37" s="155"/>
      <c r="F37" s="155"/>
      <c r="G37" s="151"/>
      <c r="H37" s="160"/>
      <c r="I37" s="161"/>
      <c r="J37" s="155"/>
      <c r="K37" s="155"/>
      <c r="L37" s="155"/>
      <c r="M37" s="155"/>
      <c r="N37" s="21"/>
    </row>
    <row r="38" spans="1:14" s="22" customFormat="1" ht="15.75">
      <c r="A38" s="16"/>
      <c r="B38" s="4"/>
      <c r="C38" s="155"/>
      <c r="D38" s="155"/>
      <c r="E38" s="155"/>
      <c r="F38" s="155"/>
      <c r="G38" s="151"/>
      <c r="H38" s="160"/>
      <c r="I38" s="161"/>
      <c r="J38" s="155"/>
      <c r="K38" s="155"/>
      <c r="L38" s="155"/>
      <c r="M38" s="155"/>
      <c r="N38" s="21"/>
    </row>
    <row r="39" spans="1:14" s="22" customFormat="1" ht="15.75">
      <c r="A39" s="16"/>
      <c r="B39" s="4"/>
      <c r="C39" s="155"/>
      <c r="D39" s="155"/>
      <c r="E39" s="155"/>
      <c r="F39" s="155"/>
      <c r="G39" s="151"/>
      <c r="H39" s="160"/>
      <c r="I39" s="161"/>
      <c r="J39" s="155"/>
      <c r="K39" s="155"/>
      <c r="L39" s="155"/>
      <c r="M39" s="155"/>
      <c r="N39" s="21"/>
    </row>
    <row r="40" spans="1:14" s="22" customFormat="1" ht="15.75">
      <c r="A40" s="16"/>
      <c r="B40" s="4"/>
      <c r="C40" s="155"/>
      <c r="D40" s="155"/>
      <c r="E40" s="155"/>
      <c r="F40" s="155"/>
      <c r="G40" s="151"/>
      <c r="H40" s="160"/>
      <c r="I40" s="161"/>
      <c r="J40" s="155"/>
      <c r="K40" s="155"/>
      <c r="L40" s="155"/>
      <c r="M40" s="155"/>
      <c r="N40" s="21"/>
    </row>
    <row r="41" spans="1:14" s="22" customFormat="1" ht="15.75">
      <c r="A41" s="16"/>
      <c r="B41" s="4"/>
      <c r="C41" s="155"/>
      <c r="D41" s="155"/>
      <c r="E41" s="155"/>
      <c r="F41" s="155"/>
      <c r="G41" s="151"/>
      <c r="H41" s="160"/>
      <c r="I41" s="161"/>
      <c r="J41" s="155"/>
      <c r="K41" s="155"/>
      <c r="L41" s="155"/>
      <c r="M41" s="155"/>
      <c r="N41" s="21"/>
    </row>
    <row r="42" spans="1:14" s="22" customFormat="1" ht="15.75">
      <c r="A42" s="16"/>
      <c r="B42" s="4"/>
      <c r="C42" s="155"/>
      <c r="D42" s="155"/>
      <c r="E42" s="155"/>
      <c r="F42" s="155"/>
      <c r="G42" s="151"/>
      <c r="H42" s="160"/>
      <c r="I42" s="161"/>
      <c r="J42" s="155"/>
      <c r="K42" s="155"/>
      <c r="L42" s="155"/>
      <c r="M42" s="155"/>
      <c r="N42" s="21"/>
    </row>
    <row r="43" spans="1:14" s="22" customFormat="1" ht="15.75">
      <c r="A43" s="16"/>
      <c r="B43" s="4"/>
      <c r="C43" s="155"/>
      <c r="D43" s="155"/>
      <c r="E43" s="155"/>
      <c r="F43" s="155"/>
      <c r="G43" s="151"/>
      <c r="H43" s="160"/>
      <c r="I43" s="161"/>
      <c r="J43" s="155"/>
      <c r="K43" s="155"/>
      <c r="L43" s="155"/>
      <c r="M43" s="155"/>
      <c r="N43" s="21"/>
    </row>
    <row r="44" spans="1:14" ht="15.75">
      <c r="A44" s="2"/>
      <c r="B44" s="4"/>
      <c r="C44" s="155"/>
      <c r="D44" s="155"/>
      <c r="E44" s="155"/>
      <c r="F44" s="155"/>
      <c r="G44" s="151"/>
      <c r="H44" s="160"/>
      <c r="I44" s="161"/>
      <c r="J44" s="155"/>
      <c r="K44" s="155"/>
      <c r="L44" s="155"/>
      <c r="M44" s="155"/>
      <c r="N44" s="6"/>
    </row>
    <row r="45" spans="1:14" ht="15.75" customHeight="1" hidden="1">
      <c r="A45" s="2"/>
      <c r="B45" s="4"/>
      <c r="C45" s="155"/>
      <c r="D45" s="155"/>
      <c r="E45" s="155"/>
      <c r="F45" s="155"/>
      <c r="G45" s="151"/>
      <c r="H45" s="160"/>
      <c r="I45" s="161"/>
      <c r="J45" s="155"/>
      <c r="K45" s="155"/>
      <c r="L45" s="155"/>
      <c r="M45" s="155"/>
      <c r="N45" s="6"/>
    </row>
    <row r="46" spans="1:14" ht="15.75">
      <c r="A46" s="2"/>
      <c r="B46" s="4"/>
      <c r="C46" s="155"/>
      <c r="D46" s="155"/>
      <c r="E46" s="155"/>
      <c r="F46" s="155"/>
      <c r="G46" s="151"/>
      <c r="H46" s="160"/>
      <c r="I46" s="161"/>
      <c r="J46" s="155"/>
      <c r="K46" s="155"/>
      <c r="L46" s="155"/>
      <c r="M46" s="155"/>
      <c r="N46" s="6"/>
    </row>
    <row r="47" spans="1:14" ht="15.75">
      <c r="A47" s="2"/>
      <c r="B47" s="4"/>
      <c r="C47" s="155"/>
      <c r="D47" s="155"/>
      <c r="E47" s="155"/>
      <c r="F47" s="155"/>
      <c r="G47" s="151"/>
      <c r="H47" s="160"/>
      <c r="I47" s="161"/>
      <c r="J47" s="155"/>
      <c r="K47" s="155"/>
      <c r="L47" s="155"/>
      <c r="M47" s="155"/>
      <c r="N47" s="6"/>
    </row>
    <row r="48" spans="1:14" ht="15.75">
      <c r="A48" s="2"/>
      <c r="B48" s="4"/>
      <c r="C48" s="155"/>
      <c r="D48" s="155"/>
      <c r="E48" s="155"/>
      <c r="F48" s="155"/>
      <c r="G48" s="151"/>
      <c r="H48" s="160"/>
      <c r="I48" s="161"/>
      <c r="J48" s="155"/>
      <c r="K48" s="155"/>
      <c r="L48" s="155"/>
      <c r="M48" s="155"/>
      <c r="N48" s="6"/>
    </row>
    <row r="49" spans="1:14" ht="15.75">
      <c r="A49" s="2"/>
      <c r="B49" s="4"/>
      <c r="C49" s="155"/>
      <c r="D49" s="155"/>
      <c r="E49" s="155"/>
      <c r="F49" s="155"/>
      <c r="G49" s="151"/>
      <c r="H49" s="160"/>
      <c r="I49" s="161"/>
      <c r="J49" s="155"/>
      <c r="K49" s="155"/>
      <c r="L49" s="155"/>
      <c r="M49" s="155"/>
      <c r="N49" s="6"/>
    </row>
    <row r="50" spans="1:14" ht="15.75">
      <c r="A50" s="2"/>
      <c r="B50" s="4"/>
      <c r="C50" s="4"/>
      <c r="D50" s="4"/>
      <c r="E50" s="4"/>
      <c r="F50" s="4"/>
      <c r="G50" s="9"/>
      <c r="H50" s="10"/>
      <c r="I50" s="11"/>
      <c r="J50" s="4"/>
      <c r="K50" s="4"/>
      <c r="L50" s="4"/>
      <c r="M50" s="4"/>
      <c r="N50" s="6"/>
    </row>
    <row r="51" spans="1:14" ht="15.75">
      <c r="A51" s="2"/>
      <c r="B51" s="4"/>
      <c r="C51" s="167"/>
      <c r="D51" s="168" t="s">
        <v>74</v>
      </c>
      <c r="E51" s="4"/>
      <c r="F51" s="4"/>
      <c r="G51" s="9"/>
      <c r="H51" s="4"/>
      <c r="I51" s="4"/>
      <c r="J51" s="4"/>
      <c r="K51" s="166"/>
      <c r="L51" s="192" t="s">
        <v>77</v>
      </c>
      <c r="M51" s="171" t="s">
        <v>73</v>
      </c>
      <c r="N51" s="6"/>
    </row>
    <row r="52" spans="1:14" ht="16.5" thickBot="1">
      <c r="A52" s="2"/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</row>
    <row r="53" spans="1:14" ht="12.75">
      <c r="A53" s="121"/>
      <c r="B53" s="121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91"/>
    </row>
    <row r="54" spans="1:14" ht="12.75">
      <c r="A54" s="121"/>
      <c r="B54" s="121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91"/>
    </row>
    <row r="55" spans="1:14" ht="12.75">
      <c r="A55" s="121"/>
      <c r="B55" s="121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91"/>
    </row>
    <row r="56" spans="1:14" ht="12.75">
      <c r="A56" s="121"/>
      <c r="B56" s="121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91"/>
    </row>
    <row r="57" spans="1:14" ht="12.75">
      <c r="A57" s="121"/>
      <c r="B57" s="121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91"/>
    </row>
    <row r="58" spans="1:14" ht="12.75">
      <c r="A58" s="121"/>
      <c r="B58" s="121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91"/>
    </row>
    <row r="59" spans="1:14" ht="12.75">
      <c r="A59" s="121"/>
      <c r="B59" s="121"/>
      <c r="C59" s="121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91"/>
    </row>
    <row r="60" spans="1:14" ht="12.75">
      <c r="A60" s="121"/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91"/>
    </row>
    <row r="61" spans="1:14" ht="8.25" customHeight="1">
      <c r="A61" s="121"/>
      <c r="B61" s="121"/>
      <c r="C61" s="121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91"/>
    </row>
    <row r="62" spans="1:14" ht="7.5" customHeight="1">
      <c r="A62" s="121"/>
      <c r="B62" s="121"/>
      <c r="C62" s="121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91"/>
    </row>
  </sheetData>
  <sheetProtection selectLockedCells="1" selectUnlockedCells="1"/>
  <mergeCells count="21">
    <mergeCell ref="C22:C23"/>
    <mergeCell ref="K27:L27"/>
    <mergeCell ref="G25:H25"/>
    <mergeCell ref="K28:L28"/>
    <mergeCell ref="C4:M4"/>
    <mergeCell ref="G33:I33"/>
    <mergeCell ref="K33:M33"/>
    <mergeCell ref="C8:C9"/>
    <mergeCell ref="D12:D13"/>
    <mergeCell ref="C12:C13"/>
    <mergeCell ref="D7:G7"/>
    <mergeCell ref="G28:H28"/>
    <mergeCell ref="D22:D23"/>
    <mergeCell ref="G29:H29"/>
    <mergeCell ref="K29:L29"/>
    <mergeCell ref="G30:H30"/>
    <mergeCell ref="K30:L30"/>
    <mergeCell ref="K25:L25"/>
    <mergeCell ref="G26:H26"/>
    <mergeCell ref="K26:L26"/>
    <mergeCell ref="G27:H27"/>
  </mergeCells>
  <printOptions/>
  <pageMargins left="0.7" right="0.7" top="0.787401575" bottom="0.787401575" header="0.3" footer="0.3"/>
  <pageSetup orientation="portrait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9.25390625" style="0" bestFit="1" customWidth="1"/>
    <col min="2" max="2" width="26.25390625" style="0" bestFit="1" customWidth="1"/>
    <col min="3" max="3" width="9.125" style="0" hidden="1" customWidth="1"/>
    <col min="4" max="4" width="0.12890625" style="0" hidden="1" customWidth="1"/>
    <col min="5" max="5" width="13.375" style="0" customWidth="1"/>
    <col min="6" max="6" width="13.625" style="0" bestFit="1" customWidth="1"/>
    <col min="7" max="7" width="12.125" style="0" bestFit="1" customWidth="1"/>
    <col min="8" max="8" width="9.125" style="0" hidden="1" customWidth="1"/>
    <col min="10" max="10" width="19.25390625" style="0" customWidth="1"/>
    <col min="11" max="11" width="13.75390625" style="0" customWidth="1"/>
  </cols>
  <sheetData>
    <row r="3" spans="1:11" ht="18">
      <c r="A3" s="242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0" ht="12.75" customHeight="1">
      <c r="A4" s="120"/>
      <c r="B4" s="120"/>
      <c r="C4" s="120"/>
      <c r="D4" s="120"/>
      <c r="E4" s="120"/>
      <c r="F4" s="120"/>
      <c r="G4" s="120"/>
      <c r="H4" s="121"/>
      <c r="I4" s="121"/>
      <c r="J4" s="121"/>
    </row>
    <row r="5" spans="1:10" ht="12.75" customHeight="1" thickBot="1">
      <c r="A5" s="120"/>
      <c r="B5" s="120"/>
      <c r="C5" s="120"/>
      <c r="D5" s="120"/>
      <c r="E5" s="120"/>
      <c r="F5" s="120"/>
      <c r="G5" s="120"/>
      <c r="H5" s="121"/>
      <c r="I5" s="121"/>
      <c r="J5" s="121"/>
    </row>
    <row r="6" spans="1:10" ht="18.75" customHeight="1">
      <c r="A6" s="122" t="s">
        <v>6</v>
      </c>
      <c r="B6" s="123" t="s">
        <v>63</v>
      </c>
      <c r="C6" s="120"/>
      <c r="D6" s="120"/>
      <c r="E6" s="120"/>
      <c r="F6" s="120"/>
      <c r="G6" s="120"/>
      <c r="H6" s="121"/>
      <c r="I6" s="121"/>
      <c r="J6" s="121"/>
    </row>
    <row r="7" spans="1:10" ht="18.75" customHeight="1">
      <c r="A7" s="124" t="s">
        <v>7</v>
      </c>
      <c r="B7" s="125">
        <v>8900</v>
      </c>
      <c r="C7" s="120"/>
      <c r="D7" s="120"/>
      <c r="E7" s="120"/>
      <c r="F7" s="120"/>
      <c r="G7" s="120"/>
      <c r="H7" s="121"/>
      <c r="I7" s="121"/>
      <c r="J7" s="121"/>
    </row>
    <row r="8" spans="1:10" ht="31.5" customHeight="1" thickBot="1">
      <c r="A8" s="126" t="s">
        <v>62</v>
      </c>
      <c r="B8" s="127">
        <v>21.74</v>
      </c>
      <c r="C8" s="120"/>
      <c r="D8" s="120"/>
      <c r="E8" s="120"/>
      <c r="F8" s="120"/>
      <c r="G8" s="120"/>
      <c r="H8" s="121"/>
      <c r="I8" s="121"/>
      <c r="J8" s="121"/>
    </row>
    <row r="10" ht="13.5" thickBot="1"/>
    <row r="11" spans="1:8" ht="32.25" thickBot="1">
      <c r="A11" s="128" t="s">
        <v>1</v>
      </c>
      <c r="B11" s="129" t="s">
        <v>2</v>
      </c>
      <c r="C11" s="89" t="s">
        <v>2</v>
      </c>
      <c r="D11" s="90"/>
      <c r="E11" s="130" t="s">
        <v>3</v>
      </c>
      <c r="F11" s="130" t="s">
        <v>4</v>
      </c>
      <c r="G11" s="131" t="s">
        <v>5</v>
      </c>
      <c r="H11" s="93"/>
    </row>
    <row r="12" spans="1:8" ht="16.5" thickBot="1">
      <c r="A12" s="132"/>
      <c r="B12" s="133"/>
      <c r="C12" s="134"/>
      <c r="D12" s="134"/>
      <c r="E12" s="130">
        <v>8</v>
      </c>
      <c r="F12" s="130">
        <v>7.75</v>
      </c>
      <c r="G12" s="131">
        <v>7.5</v>
      </c>
      <c r="H12" s="134"/>
    </row>
    <row r="13" ht="13.5" thickBot="1"/>
    <row r="14" spans="1:8" ht="15.75">
      <c r="A14" s="94">
        <v>1</v>
      </c>
      <c r="B14" s="95">
        <v>1</v>
      </c>
      <c r="C14" s="96"/>
      <c r="D14" s="97">
        <v>1</v>
      </c>
      <c r="E14" s="135">
        <f>ROUNDUP(((B7/B8)/E12)*B14,1)</f>
        <v>51.2</v>
      </c>
      <c r="F14" s="136">
        <f>ROUNDUP(((B7/B8)/F12)*B14,1)</f>
        <v>52.9</v>
      </c>
      <c r="G14" s="137">
        <f>ROUNDUP(((B7/B8)/G12)*B14,1)</f>
        <v>54.6</v>
      </c>
      <c r="H14" s="102"/>
    </row>
    <row r="15" spans="1:8" ht="15.75">
      <c r="A15" s="103">
        <v>2</v>
      </c>
      <c r="B15" s="104">
        <v>1.2</v>
      </c>
      <c r="C15" s="102"/>
      <c r="D15" s="105">
        <v>1.2</v>
      </c>
      <c r="E15" s="138">
        <f>ROUNDUP(((B7/B8)/E12)*B15,1)</f>
        <v>61.5</v>
      </c>
      <c r="F15" s="139">
        <f>ROUNDUP(((B7/B8)/F12)*B15,1)</f>
        <v>63.4</v>
      </c>
      <c r="G15" s="140">
        <f>ROUNDUP(((B7/B8)/G12)*B15,1)</f>
        <v>65.6</v>
      </c>
      <c r="H15" s="102"/>
    </row>
    <row r="16" spans="1:8" ht="15.75">
      <c r="A16" s="103">
        <v>3</v>
      </c>
      <c r="B16" s="104">
        <v>1.4</v>
      </c>
      <c r="C16" s="102"/>
      <c r="D16" s="105">
        <v>1.4</v>
      </c>
      <c r="E16" s="138">
        <f>ROUNDUP(((B7/B8)/E12)*B16,1)</f>
        <v>71.69999999999999</v>
      </c>
      <c r="F16" s="141">
        <f>ROUNDUP(((B7/B8)/F12)*B16,1)</f>
        <v>74</v>
      </c>
      <c r="G16" s="140">
        <f>ROUNDUP(((B7/B8)/G12)*B16,1)</f>
        <v>76.5</v>
      </c>
      <c r="H16" s="102"/>
    </row>
    <row r="17" spans="1:8" ht="15.75">
      <c r="A17" s="103">
        <v>4</v>
      </c>
      <c r="B17" s="104">
        <v>1.6</v>
      </c>
      <c r="C17" s="102"/>
      <c r="D17" s="105">
        <v>1.6</v>
      </c>
      <c r="E17" s="138">
        <f>ROUNDUP(((B7/B8)/E12)*B17,1)</f>
        <v>81.89999999999999</v>
      </c>
      <c r="F17" s="141">
        <f>ROUNDUP(((B7/B8)/F12)*B17,1)</f>
        <v>84.6</v>
      </c>
      <c r="G17" s="140">
        <f>ROUNDUP(((B7/B8)/G12)*B17,1)</f>
        <v>87.39999999999999</v>
      </c>
      <c r="H17" s="102"/>
    </row>
    <row r="18" spans="1:8" ht="15.75">
      <c r="A18" s="103">
        <v>5</v>
      </c>
      <c r="B18" s="104">
        <v>1.8</v>
      </c>
      <c r="C18" s="102"/>
      <c r="D18" s="105">
        <v>1.8</v>
      </c>
      <c r="E18" s="138">
        <f>ROUNDUP(((B7/B8)/E12)*B18,1)</f>
        <v>92.19999999999999</v>
      </c>
      <c r="F18" s="141">
        <f>ROUNDUP(((B7/B8)/F12)*B18,1)</f>
        <v>95.1</v>
      </c>
      <c r="G18" s="140">
        <f>ROUNDUP(((B7/B8)/G12)*B18,1)</f>
        <v>98.3</v>
      </c>
      <c r="H18" s="102"/>
    </row>
    <row r="19" spans="1:8" ht="16.5" thickBot="1">
      <c r="A19" s="111">
        <v>6</v>
      </c>
      <c r="B19" s="112">
        <v>2</v>
      </c>
      <c r="C19" s="113"/>
      <c r="D19" s="114">
        <v>2</v>
      </c>
      <c r="E19" s="142">
        <f>ROUNDUP(((B7/B8)/E12)*B19,1)</f>
        <v>102.39999999999999</v>
      </c>
      <c r="F19" s="143">
        <f>ROUNDUP(((B7/B8)/F12)*B19,1)</f>
        <v>105.69999999999999</v>
      </c>
      <c r="G19" s="144">
        <f>ROUNDUP(((B7/B8)/G12)*B19,1)</f>
        <v>109.19999999999999</v>
      </c>
      <c r="H19" s="102"/>
    </row>
    <row r="21" spans="1:7" ht="15.75">
      <c r="A21" s="119"/>
      <c r="B21" s="145"/>
      <c r="E21" s="146"/>
      <c r="G21" s="147"/>
    </row>
    <row r="22" spans="5:7" ht="15.75">
      <c r="E22" s="146"/>
      <c r="F22" s="148"/>
      <c r="G22" s="147"/>
    </row>
    <row r="23" spans="5:7" ht="15.75">
      <c r="E23" s="146"/>
      <c r="F23" s="148"/>
      <c r="G23" s="147"/>
    </row>
    <row r="24" spans="5:7" ht="15.75">
      <c r="E24" s="146"/>
      <c r="F24" s="148"/>
      <c r="G24" s="147"/>
    </row>
    <row r="25" spans="5:7" ht="15.75">
      <c r="E25" s="146"/>
      <c r="F25" s="148"/>
      <c r="G25" s="147"/>
    </row>
    <row r="26" spans="5:7" ht="15.75">
      <c r="E26" s="146"/>
      <c r="F26" s="148"/>
      <c r="G26" s="147"/>
    </row>
    <row r="27" spans="5:7" ht="15.75">
      <c r="E27" s="146"/>
      <c r="F27" s="148"/>
      <c r="G27" s="147"/>
    </row>
    <row r="28" spans="5:7" ht="15.75">
      <c r="E28" s="146"/>
      <c r="F28" s="148"/>
      <c r="G28" s="147"/>
    </row>
    <row r="29" spans="5:7" ht="15.75">
      <c r="E29" s="146"/>
      <c r="F29" s="148"/>
      <c r="G29" s="147"/>
    </row>
    <row r="30" spans="5:7" ht="15.75">
      <c r="E30" s="146"/>
      <c r="F30" s="148"/>
      <c r="G30" s="147"/>
    </row>
    <row r="31" spans="5:7" ht="15.75">
      <c r="E31" s="146"/>
      <c r="F31" s="148"/>
      <c r="G31" s="147"/>
    </row>
    <row r="32" spans="5:7" ht="15.75">
      <c r="E32" s="146"/>
      <c r="F32" s="148"/>
      <c r="G32" s="147"/>
    </row>
    <row r="33" spans="5:7" ht="15.75">
      <c r="E33" s="146"/>
      <c r="F33" s="148"/>
      <c r="G33" s="147"/>
    </row>
    <row r="34" spans="5:7" ht="15.75">
      <c r="E34" s="146"/>
      <c r="F34" s="148"/>
      <c r="G34" s="147"/>
    </row>
    <row r="35" spans="5:7" ht="15.75">
      <c r="E35" s="146"/>
      <c r="F35" s="148"/>
      <c r="G35" s="147"/>
    </row>
    <row r="36" spans="5:7" ht="15.75">
      <c r="E36" s="146"/>
      <c r="F36" s="148"/>
      <c r="G36" s="147"/>
    </row>
    <row r="37" spans="5:7" ht="15.75">
      <c r="E37" s="146"/>
      <c r="F37" s="148"/>
      <c r="G37" s="147"/>
    </row>
    <row r="38" spans="5:7" ht="15.75">
      <c r="E38" s="146"/>
      <c r="F38" s="148"/>
      <c r="G38" s="147"/>
    </row>
    <row r="39" ht="15.75">
      <c r="E39" s="146"/>
    </row>
    <row r="40" ht="15.75">
      <c r="E40" s="146"/>
    </row>
    <row r="41" ht="15.75">
      <c r="E41" s="146"/>
    </row>
  </sheetData>
  <sheetProtection/>
  <mergeCells count="1">
    <mergeCell ref="A3:K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K41"/>
  <sheetViews>
    <sheetView zoomScalePageLayoutView="0" workbookViewId="0" topLeftCell="A1">
      <selection activeCell="F22" sqref="F22"/>
    </sheetView>
  </sheetViews>
  <sheetFormatPr defaultColWidth="9.00390625" defaultRowHeight="12.75"/>
  <cols>
    <col min="1" max="1" width="19.25390625" style="0" bestFit="1" customWidth="1"/>
    <col min="2" max="2" width="26.25390625" style="0" bestFit="1" customWidth="1"/>
    <col min="3" max="3" width="9.125" style="0" hidden="1" customWidth="1"/>
    <col min="4" max="4" width="0.12890625" style="0" hidden="1" customWidth="1"/>
    <col min="5" max="5" width="13.375" style="0" customWidth="1"/>
    <col min="6" max="6" width="13.625" style="0" bestFit="1" customWidth="1"/>
    <col min="7" max="7" width="12.125" style="0" bestFit="1" customWidth="1"/>
    <col min="8" max="8" width="9.125" style="0" hidden="1" customWidth="1"/>
    <col min="10" max="10" width="19.25390625" style="0" customWidth="1"/>
    <col min="11" max="11" width="13.75390625" style="0" customWidth="1"/>
  </cols>
  <sheetData>
    <row r="3" spans="1:11" ht="18">
      <c r="A3" s="242" t="s">
        <v>0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</row>
    <row r="4" spans="1:10" ht="12.75" customHeight="1">
      <c r="A4" s="120"/>
      <c r="B4" s="120"/>
      <c r="C4" s="120"/>
      <c r="D4" s="120"/>
      <c r="E4" s="120"/>
      <c r="F4" s="120"/>
      <c r="G4" s="120"/>
      <c r="H4" s="121"/>
      <c r="I4" s="121"/>
      <c r="J4" s="121"/>
    </row>
    <row r="5" spans="1:10" ht="12.75" customHeight="1" thickBot="1">
      <c r="A5" s="120"/>
      <c r="B5" s="120"/>
      <c r="C5" s="120"/>
      <c r="D5" s="120"/>
      <c r="E5" s="120"/>
      <c r="F5" s="120"/>
      <c r="G5" s="120"/>
      <c r="H5" s="121"/>
      <c r="I5" s="121"/>
      <c r="J5" s="121"/>
    </row>
    <row r="6" spans="1:10" ht="18.75" customHeight="1">
      <c r="A6" s="122" t="s">
        <v>6</v>
      </c>
      <c r="B6" s="123" t="s">
        <v>61</v>
      </c>
      <c r="C6" s="120"/>
      <c r="D6" s="120"/>
      <c r="E6" s="120"/>
      <c r="F6" s="120"/>
      <c r="G6" s="120"/>
      <c r="H6" s="121"/>
      <c r="I6" s="121"/>
      <c r="J6" s="121"/>
    </row>
    <row r="7" spans="1:10" ht="18.75" customHeight="1">
      <c r="A7" s="124" t="s">
        <v>7</v>
      </c>
      <c r="B7" s="125">
        <v>6900</v>
      </c>
      <c r="C7" s="120"/>
      <c r="D7" s="120"/>
      <c r="E7" s="120"/>
      <c r="F7" s="120"/>
      <c r="G7" s="120"/>
      <c r="H7" s="121"/>
      <c r="I7" s="121"/>
      <c r="J7" s="121"/>
    </row>
    <row r="8" spans="1:10" ht="31.5" customHeight="1" thickBot="1">
      <c r="A8" s="126" t="s">
        <v>62</v>
      </c>
      <c r="B8" s="127">
        <v>21.74</v>
      </c>
      <c r="C8" s="120"/>
      <c r="D8" s="120"/>
      <c r="E8" s="120"/>
      <c r="F8" s="120"/>
      <c r="G8" s="120"/>
      <c r="H8" s="121"/>
      <c r="I8" s="121"/>
      <c r="J8" s="121"/>
    </row>
    <row r="10" ht="13.5" thickBot="1"/>
    <row r="11" spans="1:8" ht="32.25" thickBot="1">
      <c r="A11" s="128" t="s">
        <v>1</v>
      </c>
      <c r="B11" s="129" t="s">
        <v>2</v>
      </c>
      <c r="C11" s="89" t="s">
        <v>2</v>
      </c>
      <c r="D11" s="90"/>
      <c r="E11" s="130" t="s">
        <v>3</v>
      </c>
      <c r="F11" s="130" t="s">
        <v>4</v>
      </c>
      <c r="G11" s="131" t="s">
        <v>5</v>
      </c>
      <c r="H11" s="93"/>
    </row>
    <row r="12" spans="1:8" ht="16.5" thickBot="1">
      <c r="A12" s="132"/>
      <c r="B12" s="133"/>
      <c r="C12" s="134"/>
      <c r="D12" s="134"/>
      <c r="E12" s="130">
        <v>8</v>
      </c>
      <c r="F12" s="130">
        <v>7.75</v>
      </c>
      <c r="G12" s="131">
        <v>7.5</v>
      </c>
      <c r="H12" s="134"/>
    </row>
    <row r="13" ht="13.5" thickBot="1"/>
    <row r="14" spans="1:8" ht="15.75">
      <c r="A14" s="94">
        <v>1</v>
      </c>
      <c r="B14" s="95">
        <v>1</v>
      </c>
      <c r="C14" s="96"/>
      <c r="D14" s="97">
        <v>1</v>
      </c>
      <c r="E14" s="135">
        <f>ROUNDUP(((B7/B8)/E12)*B14,1)</f>
        <v>39.7</v>
      </c>
      <c r="F14" s="136">
        <f>ROUNDUP(((B7/B8)/F12)*B14,1)</f>
        <v>41</v>
      </c>
      <c r="G14" s="137">
        <f>ROUNDUP(((B7/B8)/G12)*B14,1)</f>
        <v>42.4</v>
      </c>
      <c r="H14" s="102"/>
    </row>
    <row r="15" spans="1:8" ht="15.75">
      <c r="A15" s="103">
        <v>2</v>
      </c>
      <c r="B15" s="104">
        <v>1.2</v>
      </c>
      <c r="C15" s="102"/>
      <c r="D15" s="105">
        <v>1.2</v>
      </c>
      <c r="E15" s="138">
        <f>ROUNDUP(((B7/B8)/E12)*B15,1)</f>
        <v>47.7</v>
      </c>
      <c r="F15" s="139">
        <f>ROUNDUP(((B7/B8)/F12)*B15,1)</f>
        <v>49.2</v>
      </c>
      <c r="G15" s="140">
        <f>ROUNDUP(((B7/B8)/G12)*B15,1)</f>
        <v>50.800000000000004</v>
      </c>
      <c r="H15" s="102"/>
    </row>
    <row r="16" spans="1:8" ht="15.75">
      <c r="A16" s="103">
        <v>3</v>
      </c>
      <c r="B16" s="104">
        <v>1.4</v>
      </c>
      <c r="C16" s="102"/>
      <c r="D16" s="105">
        <v>1.4</v>
      </c>
      <c r="E16" s="138">
        <f>ROUNDUP(((B7/B8)/E12)*B16,1)</f>
        <v>55.6</v>
      </c>
      <c r="F16" s="141">
        <f>ROUNDUP(((B7/B8)/F12)*B16,1)</f>
        <v>57.4</v>
      </c>
      <c r="G16" s="140">
        <f>ROUNDUP(((B7/B8)/G12)*B16,1)</f>
        <v>59.300000000000004</v>
      </c>
      <c r="H16" s="102"/>
    </row>
    <row r="17" spans="1:8" ht="15.75">
      <c r="A17" s="103">
        <v>4</v>
      </c>
      <c r="B17" s="104">
        <v>1.6</v>
      </c>
      <c r="C17" s="102"/>
      <c r="D17" s="105">
        <v>1.6</v>
      </c>
      <c r="E17" s="138">
        <f>ROUNDUP(((B7/B8)/E12)*B17,1)</f>
        <v>63.5</v>
      </c>
      <c r="F17" s="141">
        <f>ROUNDUP(((B7/B8)/F12)*B17,1)</f>
        <v>65.6</v>
      </c>
      <c r="G17" s="140">
        <f>ROUNDUP(((B7/B8)/G12)*B17,1)</f>
        <v>67.8</v>
      </c>
      <c r="H17" s="102"/>
    </row>
    <row r="18" spans="1:8" ht="15.75">
      <c r="A18" s="103">
        <v>5</v>
      </c>
      <c r="B18" s="104">
        <v>1.8</v>
      </c>
      <c r="C18" s="102"/>
      <c r="D18" s="105">
        <v>1.8</v>
      </c>
      <c r="E18" s="138">
        <f>ROUNDUP(((B7/B8)/E12)*B18,1)</f>
        <v>71.5</v>
      </c>
      <c r="F18" s="141">
        <f>ROUNDUP(((B7/B8)/F12)*B18,1)</f>
        <v>73.8</v>
      </c>
      <c r="G18" s="140">
        <f>ROUNDUP(((B7/B8)/G12)*B18,1)</f>
        <v>76.19999999999999</v>
      </c>
      <c r="H18" s="102"/>
    </row>
    <row r="19" spans="1:8" ht="16.5" thickBot="1">
      <c r="A19" s="111">
        <v>6</v>
      </c>
      <c r="B19" s="112">
        <v>2</v>
      </c>
      <c r="C19" s="113"/>
      <c r="D19" s="114">
        <v>2</v>
      </c>
      <c r="E19" s="142">
        <f>ROUNDUP(((B7/B8)/E12)*B19,1)</f>
        <v>79.39999999999999</v>
      </c>
      <c r="F19" s="143">
        <f>ROUNDUP(((B7/B8)/F12)*B19,1)</f>
        <v>82</v>
      </c>
      <c r="G19" s="144">
        <f>ROUNDUP(((B7/B8)/G12)*B19,1)</f>
        <v>84.69999999999999</v>
      </c>
      <c r="H19" s="102"/>
    </row>
    <row r="21" spans="1:7" ht="15.75">
      <c r="A21" s="119"/>
      <c r="B21" s="145"/>
      <c r="E21" s="146"/>
      <c r="G21" s="147"/>
    </row>
    <row r="22" spans="5:7" ht="15.75">
      <c r="E22" s="146"/>
      <c r="F22" s="148"/>
      <c r="G22" s="147"/>
    </row>
    <row r="23" spans="5:7" ht="15.75">
      <c r="E23" s="146"/>
      <c r="F23" s="148"/>
      <c r="G23" s="147"/>
    </row>
    <row r="24" spans="5:7" ht="15.75">
      <c r="E24" s="146"/>
      <c r="F24" s="148"/>
      <c r="G24" s="147"/>
    </row>
    <row r="25" spans="5:7" ht="15.75">
      <c r="E25" s="146"/>
      <c r="F25" s="148"/>
      <c r="G25" s="147"/>
    </row>
    <row r="26" spans="5:7" ht="15.75">
      <c r="E26" s="146"/>
      <c r="F26" s="148"/>
      <c r="G26" s="147"/>
    </row>
    <row r="27" spans="5:7" ht="15.75">
      <c r="E27" s="146"/>
      <c r="F27" s="148"/>
      <c r="G27" s="147"/>
    </row>
    <row r="28" spans="5:7" ht="15.75">
      <c r="E28" s="146"/>
      <c r="F28" s="148"/>
      <c r="G28" s="147"/>
    </row>
    <row r="29" spans="5:7" ht="15.75">
      <c r="E29" s="146"/>
      <c r="F29" s="148"/>
      <c r="G29" s="147"/>
    </row>
    <row r="30" spans="5:7" ht="15.75">
      <c r="E30" s="146"/>
      <c r="F30" s="148"/>
      <c r="G30" s="147"/>
    </row>
    <row r="31" spans="5:7" ht="15.75">
      <c r="E31" s="146"/>
      <c r="F31" s="148"/>
      <c r="G31" s="147"/>
    </row>
    <row r="32" spans="5:7" ht="15.75">
      <c r="E32" s="146"/>
      <c r="F32" s="148"/>
      <c r="G32" s="147"/>
    </row>
    <row r="33" spans="5:7" ht="15.75">
      <c r="E33" s="146"/>
      <c r="F33" s="148"/>
      <c r="G33" s="147"/>
    </row>
    <row r="34" spans="5:7" ht="15.75">
      <c r="E34" s="146"/>
      <c r="F34" s="148"/>
      <c r="G34" s="147"/>
    </row>
    <row r="35" spans="5:7" ht="15.75">
      <c r="E35" s="146"/>
      <c r="F35" s="148"/>
      <c r="G35" s="147"/>
    </row>
    <row r="36" spans="5:7" ht="15.75">
      <c r="E36" s="146"/>
      <c r="F36" s="148"/>
      <c r="G36" s="147"/>
    </row>
    <row r="37" spans="5:7" ht="15.75">
      <c r="E37" s="146"/>
      <c r="F37" s="148"/>
      <c r="G37" s="147"/>
    </row>
    <row r="38" spans="5:7" ht="15.75">
      <c r="E38" s="146"/>
      <c r="F38" s="148"/>
      <c r="G38" s="147"/>
    </row>
    <row r="39" ht="15.75">
      <c r="E39" s="146"/>
    </row>
    <row r="40" ht="15.75">
      <c r="E40" s="146"/>
    </row>
    <row r="41" ht="15.75">
      <c r="E41" s="146"/>
    </row>
  </sheetData>
  <sheetProtection/>
  <mergeCells count="1">
    <mergeCell ref="A3:K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3:M15"/>
  <sheetViews>
    <sheetView zoomScalePageLayoutView="0" workbookViewId="0" topLeftCell="A1">
      <selection activeCell="C19" sqref="C19"/>
    </sheetView>
  </sheetViews>
  <sheetFormatPr defaultColWidth="9.00390625" defaultRowHeight="12.75"/>
  <cols>
    <col min="1" max="1" width="0.2421875" style="0" customWidth="1"/>
    <col min="2" max="2" width="15.625" style="0" customWidth="1"/>
    <col min="3" max="3" width="32.375" style="0" customWidth="1"/>
    <col min="4" max="4" width="9.125" style="0" hidden="1" customWidth="1"/>
    <col min="5" max="5" width="0.12890625" style="0" customWidth="1"/>
    <col min="6" max="6" width="13.625" style="0" hidden="1" customWidth="1"/>
    <col min="7" max="7" width="13.375" style="0" customWidth="1"/>
    <col min="8" max="8" width="15.625" style="0" customWidth="1"/>
    <col min="9" max="9" width="0.12890625" style="0" customWidth="1"/>
    <col min="10" max="10" width="17.875" style="0" customWidth="1"/>
    <col min="11" max="11" width="9.125" style="0" hidden="1" customWidth="1"/>
    <col min="13" max="13" width="19.25390625" style="0" customWidth="1"/>
    <col min="14" max="14" width="13.75390625" style="0" customWidth="1"/>
  </cols>
  <sheetData>
    <row r="2" ht="13.5" thickBot="1"/>
    <row r="3" spans="2:13" ht="18.75" thickBot="1">
      <c r="B3" s="83" t="s">
        <v>0</v>
      </c>
      <c r="C3" s="84"/>
      <c r="D3" s="84"/>
      <c r="E3" s="84"/>
      <c r="F3" s="84"/>
      <c r="G3" s="84"/>
      <c r="H3" s="84"/>
      <c r="I3" s="84"/>
      <c r="J3" s="84"/>
      <c r="K3" s="85"/>
      <c r="L3" s="85"/>
      <c r="M3" s="86"/>
    </row>
    <row r="4" ht="15">
      <c r="C4" s="150" t="s">
        <v>71</v>
      </c>
    </row>
    <row r="5" ht="13.5" thickBot="1"/>
    <row r="6" spans="2:11" ht="16.5" thickBot="1">
      <c r="B6" s="87" t="s">
        <v>1</v>
      </c>
      <c r="C6" s="88" t="s">
        <v>2</v>
      </c>
      <c r="D6" s="89" t="s">
        <v>2</v>
      </c>
      <c r="E6" s="90"/>
      <c r="F6" s="90"/>
      <c r="G6" s="91" t="s">
        <v>3</v>
      </c>
      <c r="H6" s="91" t="s">
        <v>4</v>
      </c>
      <c r="I6" s="89"/>
      <c r="J6" s="92" t="s">
        <v>5</v>
      </c>
      <c r="K6" s="93"/>
    </row>
    <row r="7" ht="13.5" thickBot="1"/>
    <row r="8" spans="2:11" ht="15.75">
      <c r="B8" s="94">
        <v>1</v>
      </c>
      <c r="C8" s="95">
        <v>1</v>
      </c>
      <c r="D8" s="96"/>
      <c r="E8" s="97">
        <v>1</v>
      </c>
      <c r="F8" s="98"/>
      <c r="G8" s="99">
        <v>37.4</v>
      </c>
      <c r="H8" s="100">
        <v>38.7</v>
      </c>
      <c r="I8" s="96"/>
      <c r="J8" s="101">
        <v>39.9</v>
      </c>
      <c r="K8" s="102"/>
    </row>
    <row r="9" spans="2:11" ht="15.75">
      <c r="B9" s="103">
        <v>2</v>
      </c>
      <c r="C9" s="104">
        <v>1.2</v>
      </c>
      <c r="D9" s="102"/>
      <c r="E9" s="105">
        <v>1.2</v>
      </c>
      <c r="F9" s="106"/>
      <c r="G9" s="107">
        <v>44.9</v>
      </c>
      <c r="H9" s="108">
        <v>46.4</v>
      </c>
      <c r="I9" s="102"/>
      <c r="J9" s="109">
        <v>47.9</v>
      </c>
      <c r="K9" s="102"/>
    </row>
    <row r="10" spans="2:11" ht="15.75">
      <c r="B10" s="103">
        <v>3</v>
      </c>
      <c r="C10" s="104">
        <v>1.4</v>
      </c>
      <c r="D10" s="102"/>
      <c r="E10" s="105">
        <v>1.4</v>
      </c>
      <c r="F10" s="106"/>
      <c r="G10" s="107">
        <v>52.4</v>
      </c>
      <c r="H10" s="110">
        <v>54.1</v>
      </c>
      <c r="I10" s="102"/>
      <c r="J10" s="109">
        <v>55.9</v>
      </c>
      <c r="K10" s="102"/>
    </row>
    <row r="11" spans="2:11" ht="15.75">
      <c r="B11" s="103">
        <v>4</v>
      </c>
      <c r="C11" s="104">
        <v>1.6</v>
      </c>
      <c r="D11" s="102"/>
      <c r="E11" s="105">
        <v>1.6</v>
      </c>
      <c r="F11" s="106"/>
      <c r="G11" s="107">
        <v>59.9</v>
      </c>
      <c r="H11" s="110">
        <v>61.8</v>
      </c>
      <c r="I11" s="102"/>
      <c r="J11" s="109">
        <v>63.9</v>
      </c>
      <c r="K11" s="102"/>
    </row>
    <row r="12" spans="2:11" ht="15.75">
      <c r="B12" s="103">
        <v>5</v>
      </c>
      <c r="C12" s="104">
        <v>1.8</v>
      </c>
      <c r="D12" s="102"/>
      <c r="E12" s="105">
        <v>1.8</v>
      </c>
      <c r="F12" s="106"/>
      <c r="G12" s="107">
        <v>67.4</v>
      </c>
      <c r="H12" s="110">
        <v>69.5</v>
      </c>
      <c r="I12" s="102"/>
      <c r="J12" s="109">
        <v>71.9</v>
      </c>
      <c r="K12" s="102"/>
    </row>
    <row r="13" spans="2:11" ht="16.5" thickBot="1">
      <c r="B13" s="111">
        <v>6</v>
      </c>
      <c r="C13" s="112">
        <v>2</v>
      </c>
      <c r="D13" s="113"/>
      <c r="E13" s="114">
        <v>2</v>
      </c>
      <c r="F13" s="115"/>
      <c r="G13" s="116">
        <v>74.8</v>
      </c>
      <c r="H13" s="117">
        <v>77.5</v>
      </c>
      <c r="I13" s="113"/>
      <c r="J13" s="118">
        <v>79.8</v>
      </c>
      <c r="K13" s="102"/>
    </row>
    <row r="15" ht="15.75">
      <c r="B15" s="119">
        <v>6500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04"/>
  <sheetViews>
    <sheetView zoomScalePageLayoutView="0" workbookViewId="0" topLeftCell="A1">
      <selection activeCell="I38" sqref="I38"/>
    </sheetView>
  </sheetViews>
  <sheetFormatPr defaultColWidth="9.00390625" defaultRowHeight="12.75"/>
  <cols>
    <col min="9" max="9" width="11.375" style="0" bestFit="1" customWidth="1"/>
  </cols>
  <sheetData>
    <row r="2" ht="12.75">
      <c r="A2" s="64" t="s">
        <v>12</v>
      </c>
    </row>
    <row r="3" ht="13.5" thickBot="1">
      <c r="A3" s="64"/>
    </row>
    <row r="4" spans="1:10" ht="16.5" thickBot="1" thickTop="1">
      <c r="A4" s="65" t="s">
        <v>13</v>
      </c>
      <c r="B4" s="66">
        <v>1993</v>
      </c>
      <c r="C4" s="66">
        <v>1994</v>
      </c>
      <c r="D4" s="66">
        <v>1995</v>
      </c>
      <c r="E4" s="66">
        <v>1996</v>
      </c>
      <c r="F4" s="66">
        <v>1997</v>
      </c>
      <c r="G4" s="66">
        <v>1998</v>
      </c>
      <c r="H4" s="66">
        <v>1999</v>
      </c>
      <c r="I4" s="66">
        <v>2000</v>
      </c>
      <c r="J4" s="67">
        <v>2001</v>
      </c>
    </row>
    <row r="5" spans="1:10" ht="45.75" thickBot="1">
      <c r="A5" s="68" t="s">
        <v>14</v>
      </c>
      <c r="B5" s="69">
        <v>2200</v>
      </c>
      <c r="C5" s="69">
        <v>2450</v>
      </c>
      <c r="D5" s="69">
        <v>2450</v>
      </c>
      <c r="E5" s="69">
        <v>2450</v>
      </c>
      <c r="F5" s="69">
        <v>2700</v>
      </c>
      <c r="G5" s="69">
        <v>3000</v>
      </c>
      <c r="H5" s="69">
        <v>3600</v>
      </c>
      <c r="I5" s="69">
        <v>4400</v>
      </c>
      <c r="J5" s="70">
        <v>4920</v>
      </c>
    </row>
    <row r="6" spans="1:10" ht="45.75" thickBot="1">
      <c r="A6" s="71" t="s">
        <v>15</v>
      </c>
      <c r="B6" s="72" t="s">
        <v>16</v>
      </c>
      <c r="C6" s="72" t="s">
        <v>16</v>
      </c>
      <c r="D6" s="72" t="s">
        <v>16</v>
      </c>
      <c r="E6" s="72" t="s">
        <v>16</v>
      </c>
      <c r="F6" s="72" t="s">
        <v>16</v>
      </c>
      <c r="G6" s="72" t="s">
        <v>16</v>
      </c>
      <c r="H6" s="72">
        <v>82</v>
      </c>
      <c r="I6" s="72">
        <v>104</v>
      </c>
      <c r="J6" s="73">
        <v>114</v>
      </c>
    </row>
    <row r="7" ht="14.25" thickBot="1" thickTop="1"/>
    <row r="8" spans="1:10" ht="16.5" thickBot="1" thickTop="1">
      <c r="A8" s="65" t="s">
        <v>13</v>
      </c>
      <c r="B8" s="66">
        <v>2002</v>
      </c>
      <c r="C8" s="66">
        <v>2003</v>
      </c>
      <c r="D8" s="66">
        <v>2004</v>
      </c>
      <c r="E8" s="66">
        <v>2005</v>
      </c>
      <c r="F8" s="66">
        <v>2006</v>
      </c>
      <c r="G8" s="66">
        <v>2007</v>
      </c>
      <c r="H8" s="66">
        <v>2008</v>
      </c>
      <c r="I8" s="66">
        <v>2009</v>
      </c>
      <c r="J8" s="67">
        <v>2010</v>
      </c>
    </row>
    <row r="9" spans="1:10" ht="45.75" thickBot="1">
      <c r="A9" s="68" t="s">
        <v>14</v>
      </c>
      <c r="B9" s="69">
        <v>5570</v>
      </c>
      <c r="C9" s="69">
        <v>6080</v>
      </c>
      <c r="D9" s="69">
        <v>6500</v>
      </c>
      <c r="E9" s="69">
        <v>6900</v>
      </c>
      <c r="F9" s="69">
        <v>7600</v>
      </c>
      <c r="G9" s="69">
        <v>8100</v>
      </c>
      <c r="H9" s="69">
        <v>8100</v>
      </c>
      <c r="I9" s="69">
        <v>8900</v>
      </c>
      <c r="J9" s="70"/>
    </row>
    <row r="10" spans="1:10" ht="45.75" thickBot="1">
      <c r="A10" s="71" t="s">
        <v>15</v>
      </c>
      <c r="B10" s="72">
        <v>131</v>
      </c>
      <c r="C10" s="72">
        <v>146</v>
      </c>
      <c r="D10" s="72">
        <v>162</v>
      </c>
      <c r="E10" s="72">
        <v>179</v>
      </c>
      <c r="F10" s="72">
        <v>204</v>
      </c>
      <c r="G10" s="72">
        <v>240</v>
      </c>
      <c r="H10" s="72">
        <v>240</v>
      </c>
      <c r="I10" s="72">
        <v>295.5</v>
      </c>
      <c r="J10" s="73"/>
    </row>
    <row r="11" ht="13.5" thickTop="1"/>
    <row r="12" ht="12.75">
      <c r="A12" s="74" t="s">
        <v>17</v>
      </c>
    </row>
    <row r="14" ht="12.75">
      <c r="A14" s="64" t="s">
        <v>18</v>
      </c>
    </row>
    <row r="16" ht="12.75">
      <c r="A16" s="64"/>
    </row>
    <row r="17" ht="12.75">
      <c r="A17" s="64"/>
    </row>
    <row r="34" ht="12.75">
      <c r="A34" t="s">
        <v>19</v>
      </c>
    </row>
    <row r="35" ht="12.75">
      <c r="A35" t="s">
        <v>20</v>
      </c>
    </row>
    <row r="37" ht="12.75">
      <c r="A37" t="s">
        <v>21</v>
      </c>
    </row>
    <row r="39" ht="13.5">
      <c r="A39" s="75" t="s">
        <v>22</v>
      </c>
    </row>
    <row r="40" spans="1:7" ht="13.5">
      <c r="A40" s="244" t="s">
        <v>23</v>
      </c>
      <c r="B40" s="244"/>
      <c r="C40" s="244"/>
      <c r="D40" s="244"/>
      <c r="E40" s="244"/>
      <c r="F40" s="244"/>
      <c r="G40" s="244"/>
    </row>
    <row r="41" ht="13.5">
      <c r="A41" s="76" t="s">
        <v>24</v>
      </c>
    </row>
    <row r="42" ht="13.5">
      <c r="A42" s="76" t="s">
        <v>25</v>
      </c>
    </row>
    <row r="43" ht="13.5">
      <c r="A43" s="76" t="s">
        <v>26</v>
      </c>
    </row>
    <row r="44" ht="13.5">
      <c r="A44" s="76" t="s">
        <v>27</v>
      </c>
    </row>
    <row r="45" ht="13.5">
      <c r="A45" s="76" t="s">
        <v>28</v>
      </c>
    </row>
    <row r="46" ht="13.5">
      <c r="A46" s="76" t="s">
        <v>29</v>
      </c>
    </row>
    <row r="47" ht="13.5">
      <c r="A47" s="76" t="s">
        <v>30</v>
      </c>
    </row>
    <row r="48" ht="13.5">
      <c r="A48" s="76" t="s">
        <v>31</v>
      </c>
    </row>
    <row r="49" ht="13.5">
      <c r="A49" s="76" t="s">
        <v>32</v>
      </c>
    </row>
    <row r="50" ht="13.5">
      <c r="A50" s="76" t="s">
        <v>33</v>
      </c>
    </row>
    <row r="51" ht="13.5">
      <c r="A51" s="76" t="s">
        <v>34</v>
      </c>
    </row>
    <row r="52" ht="13.5">
      <c r="A52" s="76" t="s">
        <v>35</v>
      </c>
    </row>
    <row r="53" ht="13.5">
      <c r="A53" s="76" t="s">
        <v>36</v>
      </c>
    </row>
    <row r="55" ht="12.75">
      <c r="A55" t="s">
        <v>37</v>
      </c>
    </row>
    <row r="57" ht="13.5">
      <c r="A57" s="75" t="s">
        <v>38</v>
      </c>
    </row>
    <row r="58" spans="1:7" ht="13.5">
      <c r="A58" s="77" t="s">
        <v>39</v>
      </c>
      <c r="B58" s="78"/>
      <c r="C58" s="78"/>
      <c r="D58" s="78"/>
      <c r="E58" s="78"/>
      <c r="F58" s="78"/>
      <c r="G58" s="78"/>
    </row>
    <row r="59" ht="13.5">
      <c r="A59" s="76" t="s">
        <v>40</v>
      </c>
    </row>
    <row r="60" ht="13.5">
      <c r="A60" s="76" t="s">
        <v>41</v>
      </c>
    </row>
    <row r="61" ht="13.5">
      <c r="A61" s="76" t="s">
        <v>42</v>
      </c>
    </row>
    <row r="62" ht="13.5">
      <c r="A62" s="76" t="s">
        <v>43</v>
      </c>
    </row>
    <row r="63" ht="13.5">
      <c r="A63" s="76" t="s">
        <v>44</v>
      </c>
    </row>
    <row r="64" ht="13.5">
      <c r="A64" s="76" t="s">
        <v>45</v>
      </c>
    </row>
    <row r="65" ht="13.5">
      <c r="A65" s="76" t="s">
        <v>46</v>
      </c>
    </row>
    <row r="66" ht="13.5">
      <c r="A66" s="76" t="s">
        <v>47</v>
      </c>
    </row>
    <row r="67" ht="13.5">
      <c r="A67" s="76" t="s">
        <v>48</v>
      </c>
    </row>
    <row r="68" ht="13.5">
      <c r="A68" s="76" t="s">
        <v>49</v>
      </c>
    </row>
    <row r="69" ht="13.5">
      <c r="A69" s="76" t="s">
        <v>50</v>
      </c>
    </row>
    <row r="70" ht="13.5">
      <c r="A70" s="76" t="s">
        <v>51</v>
      </c>
    </row>
    <row r="72" ht="12.75">
      <c r="A72" s="79" t="s">
        <v>52</v>
      </c>
    </row>
    <row r="74" spans="1:15" ht="12.75">
      <c r="A74" s="80" t="s">
        <v>68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</row>
    <row r="75" spans="1:15" ht="12.75">
      <c r="A75" s="149" t="s">
        <v>53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</row>
    <row r="76" spans="1:15" ht="12.75">
      <c r="A76" s="80" t="s">
        <v>67</v>
      </c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</row>
    <row r="77" spans="1:15" ht="12.75">
      <c r="A77" s="149" t="s">
        <v>54</v>
      </c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</row>
    <row r="78" spans="1:15" ht="12.75">
      <c r="A78" s="80" t="s">
        <v>66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</row>
    <row r="79" spans="1:15" ht="12.75">
      <c r="A79" s="149" t="s">
        <v>55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</row>
    <row r="80" spans="1:15" ht="12.75">
      <c r="A80" s="149" t="s">
        <v>56</v>
      </c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</row>
    <row r="81" spans="1:15" ht="12.75">
      <c r="A81" s="80" t="s">
        <v>64</v>
      </c>
      <c r="B81" s="80"/>
      <c r="C81" s="80"/>
      <c r="D81" s="80"/>
      <c r="E81" s="80"/>
      <c r="F81" s="80"/>
      <c r="G81" s="80"/>
      <c r="H81" s="80"/>
      <c r="I81" s="80"/>
      <c r="J81" s="80"/>
      <c r="K81" s="80"/>
      <c r="L81" s="80"/>
      <c r="M81" s="80"/>
      <c r="N81" s="80"/>
      <c r="O81" s="80"/>
    </row>
    <row r="82" spans="1:15" ht="12.75">
      <c r="A82" s="80" t="s">
        <v>65</v>
      </c>
      <c r="B82" s="80"/>
      <c r="C82" s="80"/>
      <c r="D82" s="80"/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</row>
    <row r="83" spans="1:15" ht="12.75">
      <c r="A83" s="149" t="s">
        <v>57</v>
      </c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</row>
    <row r="84" spans="1:15" ht="12.75">
      <c r="A84" s="149" t="s">
        <v>58</v>
      </c>
      <c r="B84" s="80"/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</row>
    <row r="85" spans="1:15" ht="12.75">
      <c r="A85" s="80" t="s">
        <v>59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</row>
    <row r="86" spans="1:15" ht="12.75">
      <c r="A86" s="80" t="s">
        <v>60</v>
      </c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</row>
    <row r="87" spans="1:15" ht="12.75">
      <c r="A87" s="80" t="s">
        <v>69</v>
      </c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</row>
    <row r="88" spans="1:15" ht="12.75">
      <c r="A88" s="80" t="s">
        <v>70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</row>
    <row r="89" spans="1:15" ht="12.75">
      <c r="A89" s="80"/>
      <c r="B89" s="80"/>
      <c r="C89" s="80"/>
      <c r="D89" s="80"/>
      <c r="E89" s="80"/>
      <c r="F89" s="80"/>
      <c r="G89" s="80"/>
      <c r="H89" s="80"/>
      <c r="I89" s="80"/>
      <c r="J89" s="80"/>
      <c r="K89" s="80"/>
      <c r="L89" s="80"/>
      <c r="M89" s="80"/>
      <c r="N89" s="80"/>
      <c r="O89" s="80"/>
    </row>
    <row r="90" ht="12.75">
      <c r="A90" s="81"/>
    </row>
    <row r="104" ht="15.75">
      <c r="A104" s="82"/>
    </row>
  </sheetData>
  <sheetProtection/>
  <mergeCells count="1">
    <mergeCell ref="A40:G40"/>
  </mergeCells>
  <hyperlinks>
    <hyperlink ref="A75" r:id="rId1" display="http://www.porada.sk/t59493-366-zavazky-voci-spolocnikom-a-clenom-zo-zavislej-cinnosti.html"/>
    <hyperlink ref="A77" r:id="rId2" display="http://www.porada.sk/t59483-346-dotacie-zo-statneho-rozpoctu.html"/>
    <hyperlink ref="A79" r:id="rId3" display="http://www.porada.sk/t59512-411-zakladne-imanie.html"/>
    <hyperlink ref="A80" r:id="rId4" display="http://www.porada.sk/t59193-311-odberatelia.html"/>
    <hyperlink ref="A83" r:id="rId5" display="http://www.porada.sk/t58999-525-ostatne-socialne-poistenie.html"/>
    <hyperlink ref="A84" r:id="rId6" display="http://www.porada.sk/t59525-428-nerozdeleny-zisk-minulych-rokov.html"/>
  </hyperlinks>
  <printOptions/>
  <pageMargins left="0.7" right="0.7" top="0.787401575" bottom="0.787401575" header="0.3" footer="0.3"/>
  <pageSetup orientation="portrait" paperSize="9" scale="57" r:id="rId8"/>
  <colBreaks count="1" manualBreakCount="1">
    <brk id="11" max="65535" man="1"/>
  </colBreak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minmálne mzodvé nároky</dc:title>
  <dc:subject/>
  <dc:creator>Galipet</dc:creator>
  <cp:keywords/>
  <dc:description/>
  <cp:lastModifiedBy>ASPO</cp:lastModifiedBy>
  <cp:lastPrinted>2011-11-03T08:21:42Z</cp:lastPrinted>
  <dcterms:created xsi:type="dcterms:W3CDTF">2005-07-20T08:21:28Z</dcterms:created>
  <dcterms:modified xsi:type="dcterms:W3CDTF">2011-11-03T08:22:06Z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